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Data FDI\Nam 2021\"/>
    </mc:Choice>
  </mc:AlternateContent>
  <bookViews>
    <workbookView xWindow="0" yWindow="0" windowWidth="20490" windowHeight="7650"/>
  </bookViews>
  <sheets>
    <sheet name="thang 4" sheetId="1" r:id="rId1"/>
    <sheet name="Thang 4 2021" sheetId="2" r:id="rId2"/>
    <sheet name="Luy ke T04 2021" sheetId="3" r:id="rId3"/>
  </sheets>
  <externalReferences>
    <externalReference r:id="rId4"/>
  </externalReferences>
  <definedNames>
    <definedName name="_xlnm._FilterDatabase" localSheetId="1" hidden="1">'Thang 4 2021'!$B$32:$I$159</definedName>
    <definedName name="_xlnm.Print_Area" localSheetId="2">'Luy ke T04 2021'!$A$1:$D$248</definedName>
    <definedName name="_xlnm.Print_Area" localSheetId="0">'thang 4'!$A$1:$F$25</definedName>
    <definedName name="_xlnm.Print_Area" localSheetId="1">'Thang 4 2021'!$A$1:$I$159</definedName>
    <definedName name="_xlnm.Print_Titles" localSheetId="2">'Luy ke T04 2021'!$183:$183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8" i="2" l="1"/>
  <c r="I155" i="2"/>
  <c r="I153" i="2"/>
  <c r="I99" i="2"/>
  <c r="I91" i="2"/>
  <c r="I75" i="2"/>
  <c r="I23" i="2"/>
  <c r="I47" i="2" l="1"/>
  <c r="I73" i="2"/>
  <c r="I84" i="2"/>
  <c r="I66" i="2"/>
  <c r="I139" i="2"/>
  <c r="I157" i="2"/>
  <c r="I125" i="2"/>
  <c r="I141" i="2"/>
  <c r="I94" i="2"/>
  <c r="I95" i="2"/>
  <c r="I85" i="2"/>
  <c r="I70" i="2"/>
  <c r="I89" i="2"/>
  <c r="I96" i="2"/>
  <c r="I97" i="2"/>
  <c r="I93" i="2"/>
  <c r="H177" i="3" l="1"/>
  <c r="H175" i="3"/>
  <c r="J185" i="3"/>
  <c r="I183" i="3"/>
  <c r="L183" i="3"/>
  <c r="J183" i="3"/>
  <c r="J182" i="3"/>
  <c r="J181" i="3"/>
  <c r="I147" i="2" l="1"/>
  <c r="I150" i="2"/>
  <c r="I63" i="2"/>
  <c r="I74" i="2"/>
  <c r="I76" i="2"/>
  <c r="I81" i="2"/>
  <c r="I130" i="2" l="1"/>
  <c r="I137" i="2"/>
  <c r="I152" i="2"/>
  <c r="I68" i="2"/>
  <c r="I45" i="2"/>
  <c r="I98" i="2"/>
  <c r="I78" i="2"/>
  <c r="I26" i="2" l="1"/>
  <c r="I136" i="2"/>
  <c r="I144" i="2"/>
  <c r="I138" i="2"/>
  <c r="I113" i="2"/>
  <c r="I64" i="2"/>
  <c r="I88" i="2"/>
  <c r="I61" i="2"/>
  <c r="I54" i="2"/>
  <c r="I90" i="2"/>
  <c r="I72" i="2"/>
  <c r="I77" i="2"/>
  <c r="I60" i="2"/>
  <c r="I86" i="2"/>
  <c r="I59" i="2"/>
  <c r="I83" i="2"/>
  <c r="I48" i="2"/>
  <c r="I25" i="2"/>
  <c r="I24" i="2"/>
  <c r="I21" i="2"/>
  <c r="I154" i="2"/>
  <c r="D178" i="3" l="1"/>
  <c r="C178" i="3"/>
  <c r="F39" i="3" l="1"/>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5"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38" i="3"/>
  <c r="G159" i="2" l="1"/>
  <c r="G27" i="3" l="1"/>
  <c r="I79" i="2" l="1"/>
  <c r="I40" i="2"/>
  <c r="I67" i="2"/>
  <c r="I82" i="2"/>
  <c r="I49" i="2"/>
  <c r="I46" i="2"/>
  <c r="I37" i="2"/>
  <c r="I58" i="2"/>
  <c r="I57" i="2"/>
  <c r="I55" i="2"/>
  <c r="I80" i="2"/>
  <c r="I52" i="2"/>
  <c r="I50" i="2"/>
  <c r="I92" i="2"/>
  <c r="I38" i="2"/>
  <c r="I65" i="2"/>
  <c r="I71" i="2"/>
  <c r="I42" i="2"/>
  <c r="I34" i="2"/>
  <c r="I44" i="2"/>
  <c r="I35" i="2"/>
  <c r="I56" i="2"/>
  <c r="I36" i="2"/>
  <c r="I51" i="2"/>
  <c r="I53" i="2"/>
  <c r="I43" i="2"/>
  <c r="I69" i="2"/>
  <c r="I87" i="2"/>
  <c r="I39" i="2"/>
  <c r="I62" i="2"/>
  <c r="I41" i="2"/>
  <c r="D248" i="3"/>
  <c r="I142" i="2" l="1"/>
  <c r="I133" i="2"/>
  <c r="I140" i="2"/>
  <c r="I149" i="2"/>
  <c r="I122" i="2"/>
  <c r="I121" i="2"/>
  <c r="I126" i="2"/>
  <c r="I117" i="2"/>
  <c r="I127" i="2"/>
  <c r="I118" i="2"/>
  <c r="I132" i="2"/>
  <c r="I134" i="2"/>
  <c r="I145" i="2"/>
  <c r="I107" i="2"/>
  <c r="I108" i="2"/>
  <c r="I129" i="2"/>
  <c r="I111" i="2"/>
  <c r="I156" i="2"/>
  <c r="I146" i="2"/>
  <c r="I115" i="2"/>
  <c r="I120" i="2"/>
  <c r="I151" i="2"/>
  <c r="I114" i="2"/>
  <c r="I148" i="2"/>
  <c r="I128" i="2"/>
  <c r="I109" i="2"/>
  <c r="I112" i="2"/>
  <c r="I110" i="2"/>
  <c r="I131" i="2"/>
  <c r="I135" i="2"/>
  <c r="I123" i="2"/>
  <c r="I116" i="2"/>
  <c r="I106" i="2"/>
  <c r="I119" i="2"/>
  <c r="I124" i="2"/>
  <c r="I143" i="2"/>
  <c r="G27" i="2" l="1"/>
  <c r="E17" i="1" s="1"/>
  <c r="G100" i="2"/>
  <c r="H100" i="2"/>
  <c r="E27" i="2"/>
  <c r="F27" i="2"/>
  <c r="H27" i="2"/>
  <c r="E13" i="1" s="1"/>
  <c r="C27" i="2"/>
  <c r="D27" i="2"/>
  <c r="E100" i="2"/>
  <c r="F100" i="2"/>
  <c r="I11" i="2"/>
  <c r="I22" i="2"/>
  <c r="I15" i="2"/>
  <c r="I17" i="2"/>
  <c r="I16" i="2"/>
  <c r="I13" i="2"/>
  <c r="I20" i="2"/>
  <c r="I10" i="2"/>
  <c r="I18" i="2"/>
  <c r="C100" i="2"/>
  <c r="I19" i="2"/>
  <c r="I9" i="2"/>
  <c r="I14" i="2"/>
  <c r="I12" i="2"/>
  <c r="I33" i="2"/>
  <c r="D100" i="2"/>
  <c r="I100" i="2" l="1"/>
  <c r="I27" i="2"/>
  <c r="C248" i="3"/>
  <c r="A181" i="3"/>
  <c r="A35" i="3"/>
  <c r="D28" i="3"/>
  <c r="E198" i="3" s="1"/>
  <c r="C28" i="3"/>
  <c r="H159" i="2"/>
  <c r="A103" i="2"/>
  <c r="A30" i="2"/>
  <c r="F21" i="1"/>
  <c r="F20" i="1"/>
  <c r="F19" i="1"/>
  <c r="F9" i="1"/>
  <c r="E21" i="3" l="1"/>
  <c r="E11" i="3"/>
  <c r="E23" i="3"/>
  <c r="E91" i="3"/>
  <c r="E67" i="3"/>
  <c r="E83" i="3"/>
  <c r="E79" i="3"/>
  <c r="E89" i="3"/>
  <c r="E71" i="3"/>
  <c r="E28" i="3"/>
  <c r="E73" i="3"/>
  <c r="E85" i="3"/>
  <c r="E65" i="3"/>
  <c r="E77" i="3"/>
  <c r="E36" i="3"/>
  <c r="E103" i="3"/>
  <c r="E107" i="3"/>
  <c r="E13" i="3"/>
  <c r="E22" i="3"/>
  <c r="E26" i="3"/>
  <c r="E32" i="3"/>
  <c r="E39" i="3"/>
  <c r="E69" i="3"/>
  <c r="E75" i="3"/>
  <c r="E81" i="3"/>
  <c r="E87" i="3"/>
  <c r="E10" i="3"/>
  <c r="E18" i="3"/>
  <c r="E105" i="3"/>
  <c r="E15" i="1"/>
  <c r="C159" i="2"/>
  <c r="E12" i="1"/>
  <c r="E16" i="1"/>
  <c r="E12" i="3"/>
  <c r="E16" i="3"/>
  <c r="E19" i="3"/>
  <c r="E24" i="3"/>
  <c r="E27" i="3"/>
  <c r="E33" i="3"/>
  <c r="E38" i="3"/>
  <c r="E46" i="3"/>
  <c r="E48" i="3"/>
  <c r="E50" i="3"/>
  <c r="E52" i="3"/>
  <c r="E54" i="3"/>
  <c r="E56" i="3"/>
  <c r="E97" i="3"/>
  <c r="E99" i="3"/>
  <c r="E110" i="3"/>
  <c r="E112" i="3"/>
  <c r="E114" i="3"/>
  <c r="E116" i="3"/>
  <c r="E118" i="3"/>
  <c r="E123" i="3"/>
  <c r="E125" i="3"/>
  <c r="E142" i="3"/>
  <c r="E144" i="3"/>
  <c r="E146" i="3"/>
  <c r="E161" i="3"/>
  <c r="E165" i="3"/>
  <c r="E181" i="3"/>
  <c r="E200" i="3"/>
  <c r="E66" i="3"/>
  <c r="E68" i="3"/>
  <c r="E70" i="3"/>
  <c r="E72" i="3"/>
  <c r="E74" i="3"/>
  <c r="E76" i="3"/>
  <c r="E78" i="3"/>
  <c r="E80" i="3"/>
  <c r="E82" i="3"/>
  <c r="E84" i="3"/>
  <c r="E86" i="3"/>
  <c r="E88" i="3"/>
  <c r="E90" i="3"/>
  <c r="E104" i="3"/>
  <c r="E106" i="3"/>
  <c r="E108" i="3"/>
  <c r="E151" i="3"/>
  <c r="E153" i="3"/>
  <c r="E155" i="3"/>
  <c r="E157" i="3"/>
  <c r="E159" i="3"/>
  <c r="E182" i="3"/>
  <c r="E241" i="3"/>
  <c r="E9" i="3"/>
  <c r="E15" i="3"/>
  <c r="E17" i="3"/>
  <c r="E20" i="3"/>
  <c r="E25" i="3"/>
  <c r="E31" i="3"/>
  <c r="E34" i="3"/>
  <c r="E43" i="3"/>
  <c r="E59" i="3"/>
  <c r="E128" i="3"/>
  <c r="E130" i="3"/>
  <c r="E132" i="3"/>
  <c r="E134" i="3"/>
  <c r="E136" i="3"/>
  <c r="E138" i="3"/>
  <c r="E149" i="3"/>
  <c r="E178" i="3"/>
  <c r="E183" i="3"/>
  <c r="E186" i="3"/>
  <c r="E188" i="3"/>
  <c r="E242" i="3"/>
  <c r="E37" i="3"/>
  <c r="E40" i="3"/>
  <c r="E41" i="3"/>
  <c r="E45" i="3"/>
  <c r="E47" i="3"/>
  <c r="E49" i="3"/>
  <c r="E51" i="3"/>
  <c r="E53" i="3"/>
  <c r="E55" i="3"/>
  <c r="E57" i="3"/>
  <c r="E93" i="3"/>
  <c r="E98" i="3"/>
  <c r="E111" i="3"/>
  <c r="E113" i="3"/>
  <c r="E115" i="3"/>
  <c r="E117" i="3"/>
  <c r="E119" i="3"/>
  <c r="E124" i="3"/>
  <c r="E141" i="3"/>
  <c r="E143" i="3"/>
  <c r="E145" i="3"/>
  <c r="E162" i="3"/>
  <c r="E173" i="3"/>
  <c r="E179" i="3"/>
  <c r="E184" i="3"/>
  <c r="E244" i="3"/>
  <c r="E152" i="3"/>
  <c r="E154" i="3"/>
  <c r="E156" i="3"/>
  <c r="E158" i="3"/>
  <c r="E180" i="3"/>
  <c r="E187" i="3"/>
  <c r="E194" i="3"/>
  <c r="E14" i="3"/>
  <c r="E35" i="3"/>
  <c r="E44" i="3"/>
  <c r="E60" i="3"/>
  <c r="E101" i="3"/>
  <c r="E127" i="3"/>
  <c r="E129" i="3"/>
  <c r="E131" i="3"/>
  <c r="E133" i="3"/>
  <c r="E135" i="3"/>
  <c r="E137" i="3"/>
  <c r="E148" i="3"/>
  <c r="E185" i="3"/>
  <c r="E190" i="3"/>
  <c r="E11" i="1"/>
  <c r="E159" i="2"/>
  <c r="D159" i="2"/>
  <c r="F159" i="2"/>
  <c r="F16" i="1" l="1"/>
  <c r="F15" i="1"/>
  <c r="F12" i="1"/>
  <c r="E10" i="1"/>
  <c r="F11" i="1"/>
  <c r="I159" i="2"/>
  <c r="F10" i="1" l="1"/>
  <c r="F17" i="1"/>
  <c r="F13" i="1"/>
</calcChain>
</file>

<file path=xl/comments1.xml><?xml version="1.0" encoding="utf-8"?>
<comments xmlns="http://schemas.openxmlformats.org/spreadsheetml/2006/main">
  <authors>
    <author>Admin</author>
  </authors>
  <commentList>
    <comment ref="C23" authorId="0" shapeId="0">
      <text>
        <r>
          <rPr>
            <b/>
            <sz val="9"/>
            <color indexed="81"/>
            <rFont val="Tahoma"/>
            <family val="2"/>
          </rPr>
          <t>Admin:</t>
        </r>
        <r>
          <rPr>
            <sz val="9"/>
            <color indexed="81"/>
            <rFont val="Tahoma"/>
            <family val="2"/>
          </rPr>
          <t xml:space="preserve">
Tháng 4 thêm nước Congo</t>
        </r>
      </text>
    </comment>
  </commentList>
</comments>
</file>

<file path=xl/sharedStrings.xml><?xml version="1.0" encoding="utf-8"?>
<sst xmlns="http://schemas.openxmlformats.org/spreadsheetml/2006/main" count="470" uniqueCount="296">
  <si>
    <t>CỤC ĐẦU TƯ NƯỚC NGOÀI</t>
  </si>
  <si>
    <t>TT</t>
  </si>
  <si>
    <t>Chỉ tiêu</t>
  </si>
  <si>
    <t>Đơn vị tính</t>
  </si>
  <si>
    <t>So cùng kỳ</t>
  </si>
  <si>
    <t>Vốn thực hiện</t>
  </si>
  <si>
    <t>triệu USD</t>
  </si>
  <si>
    <t>Vốn đăng ký*</t>
  </si>
  <si>
    <t>2.1</t>
  </si>
  <si>
    <t xml:space="preserve">   Đăng ký cấp mới</t>
  </si>
  <si>
    <t>2.2</t>
  </si>
  <si>
    <t xml:space="preserve">   Đăng ký tăng thêm</t>
  </si>
  <si>
    <t>2.3</t>
  </si>
  <si>
    <t xml:space="preserve">   Góp vốn, mua cổ phần</t>
  </si>
  <si>
    <t>Số dự án*</t>
  </si>
  <si>
    <t>3.1</t>
  </si>
  <si>
    <t xml:space="preserve">   Cấp mới</t>
  </si>
  <si>
    <t>dự án</t>
  </si>
  <si>
    <t>3.2</t>
  </si>
  <si>
    <t xml:space="preserve">   Tăng vốn</t>
  </si>
  <si>
    <t>lượt dự án</t>
  </si>
  <si>
    <t>3.3</t>
  </si>
  <si>
    <t>Xuất khẩu</t>
  </si>
  <si>
    <t>4.1</t>
  </si>
  <si>
    <t xml:space="preserve">   Xuất khẩu (kể cả dầu thô)</t>
  </si>
  <si>
    <t>4.2</t>
  </si>
  <si>
    <t xml:space="preserve">   Xuất khẩu (không kể dầu thô)</t>
  </si>
  <si>
    <t>Nhập khẩu</t>
  </si>
  <si>
    <t>Ghi chú:</t>
  </si>
  <si>
    <t>*Số liệu tính từ 1/1 đến ngày 20 tháng báo cáo</t>
  </si>
  <si>
    <t>Lũy kế đến 20/4/2013</t>
  </si>
  <si>
    <t xml:space="preserve">Vốn thực hiện </t>
  </si>
  <si>
    <t>103,3 tỷ USD</t>
  </si>
  <si>
    <t xml:space="preserve">Vốn đăng ký  </t>
  </si>
  <si>
    <t xml:space="preserve">214,4 tỷ USD </t>
  </si>
  <si>
    <t xml:space="preserve">Số dự án </t>
  </si>
  <si>
    <t>Cục Đầu tư nước ngoài</t>
  </si>
  <si>
    <t>Ngành</t>
  </si>
  <si>
    <t>Số dự án cấp mới</t>
  </si>
  <si>
    <t>Vốn đăng ký cấp mới (triệu USD)</t>
  </si>
  <si>
    <t>Số lượt dự án điều chỉnh</t>
  </si>
  <si>
    <t>Vốn đăng ký điều chỉnh
(triệu USD)</t>
  </si>
  <si>
    <t>Số lượt góp vốn mua cổ phần</t>
  </si>
  <si>
    <t>Giá trị góp vốn, mua cổ phần 
(triệu USD)</t>
  </si>
  <si>
    <t>Tổng vốn đăng ký (triệu USD)</t>
  </si>
  <si>
    <t>Sản xuất, phân phối điện, khí, nước, điều hòa</t>
  </si>
  <si>
    <t>Công nghiệp chế biến, chế tạo</t>
  </si>
  <si>
    <t>Bán buôn và bán lẻ; sửa chữa ô tô, mô tô, xe máy</t>
  </si>
  <si>
    <t>Hoạt động kinh doanh bất động sản</t>
  </si>
  <si>
    <t>Hoạt động chuyên môn, khoa học công nghệ</t>
  </si>
  <si>
    <t>Dịch vụ lưu trú và ăn uống</t>
  </si>
  <si>
    <t>Vận tải kho bãi</t>
  </si>
  <si>
    <t>Hoạt động tài chính, ngân hàng và bảo hiểm</t>
  </si>
  <si>
    <t>Xây dựng</t>
  </si>
  <si>
    <t>Nông nghiêp, lâm nghiệp và thủy sản</t>
  </si>
  <si>
    <t>Thông tin và truyền thông</t>
  </si>
  <si>
    <t>Giáo dục và đào tạo</t>
  </si>
  <si>
    <t>Hoạt động hành chính và dịch vụ hỗ trợ</t>
  </si>
  <si>
    <t>Cấp nước và xử lý chất thải</t>
  </si>
  <si>
    <t>Y tế và hoạt động trợ giúp xã hội</t>
  </si>
  <si>
    <t>Khai khoáng</t>
  </si>
  <si>
    <t>Nghệ thuật, vui chơi và giải trí</t>
  </si>
  <si>
    <t>Hoạt động dịch vụ khác</t>
  </si>
  <si>
    <t>Tổng số</t>
  </si>
  <si>
    <t>Đối tác</t>
  </si>
  <si>
    <t>Singapore</t>
  </si>
  <si>
    <t>Trung Quốc</t>
  </si>
  <si>
    <t>Nhật Bản</t>
  </si>
  <si>
    <t>Hàn Quốc</t>
  </si>
  <si>
    <t>Đài Loan</t>
  </si>
  <si>
    <t>Hồng Kông</t>
  </si>
  <si>
    <t>BritishVirginIslands</t>
  </si>
  <si>
    <t>Malaysia</t>
  </si>
  <si>
    <t>Ba Lan</t>
  </si>
  <si>
    <t>Hà Lan</t>
  </si>
  <si>
    <t>Vương quốc Anh</t>
  </si>
  <si>
    <t>Hoa Kỳ</t>
  </si>
  <si>
    <t>Thái Lan</t>
  </si>
  <si>
    <t>Australia</t>
  </si>
  <si>
    <t>Pháp</t>
  </si>
  <si>
    <t>Samoa</t>
  </si>
  <si>
    <t>Anguilla</t>
  </si>
  <si>
    <t>Cayman Islands</t>
  </si>
  <si>
    <t>Seychelles</t>
  </si>
  <si>
    <t>Canada</t>
  </si>
  <si>
    <t>CHLB Đức</t>
  </si>
  <si>
    <t>Luxembourg</t>
  </si>
  <si>
    <t>Belize</t>
  </si>
  <si>
    <t>Marshall Islands</t>
  </si>
  <si>
    <t>Ấn Độ</t>
  </si>
  <si>
    <t>Thụy Sỹ</t>
  </si>
  <si>
    <t>Afghanistan</t>
  </si>
  <si>
    <t>Các tiểu vương quốc Ả Rập thống nhất</t>
  </si>
  <si>
    <t>British West Indies</t>
  </si>
  <si>
    <t>Pakistan</t>
  </si>
  <si>
    <t>Philippines</t>
  </si>
  <si>
    <t>Liên bang Nga</t>
  </si>
  <si>
    <t>Ukraina</t>
  </si>
  <si>
    <t>Israel</t>
  </si>
  <si>
    <t>Campuchia</t>
  </si>
  <si>
    <t>Nigeria</t>
  </si>
  <si>
    <t>Đan Mạch</t>
  </si>
  <si>
    <t>Thổ Nhĩ Kỳ</t>
  </si>
  <si>
    <t>Ả Rập Xê Út</t>
  </si>
  <si>
    <t>Italia</t>
  </si>
  <si>
    <t>Ethiopia</t>
  </si>
  <si>
    <t>Bỉ</t>
  </si>
  <si>
    <t>Saint Kitts and Nevis</t>
  </si>
  <si>
    <t>Syrian Arab Republic</t>
  </si>
  <si>
    <t>Sri Lanka</t>
  </si>
  <si>
    <t>Lào</t>
  </si>
  <si>
    <t>Phần Lan</t>
  </si>
  <si>
    <t>Iceland</t>
  </si>
  <si>
    <t>New Zealand</t>
  </si>
  <si>
    <t>Áo</t>
  </si>
  <si>
    <t>Ireland</t>
  </si>
  <si>
    <t>Indonesia</t>
  </si>
  <si>
    <t>Kazakhstan</t>
  </si>
  <si>
    <t>Thụy Điển</t>
  </si>
  <si>
    <t>Ai Cập</t>
  </si>
  <si>
    <t>Cộng hòa Séc</t>
  </si>
  <si>
    <t>Tây Ban Nha</t>
  </si>
  <si>
    <t>Cộng Hòa Síp</t>
  </si>
  <si>
    <t>Jordan</t>
  </si>
  <si>
    <t>Hy Lạp</t>
  </si>
  <si>
    <t>Ma Cao</t>
  </si>
  <si>
    <t>Iran (Islamic Republic of)</t>
  </si>
  <si>
    <t>Irắc</t>
  </si>
  <si>
    <t>Nam Phi</t>
  </si>
  <si>
    <t>Mali</t>
  </si>
  <si>
    <t>Dominica</t>
  </si>
  <si>
    <t>Slovakia</t>
  </si>
  <si>
    <t>Ma rốc</t>
  </si>
  <si>
    <t>Bangladesh</t>
  </si>
  <si>
    <t>Venezuela</t>
  </si>
  <si>
    <t>Libya</t>
  </si>
  <si>
    <t>Brazil</t>
  </si>
  <si>
    <t>Nepal</t>
  </si>
  <si>
    <t>Hungary</t>
  </si>
  <si>
    <t>Chile</t>
  </si>
  <si>
    <t>Belarus</t>
  </si>
  <si>
    <t>Litva</t>
  </si>
  <si>
    <t>Bồ Đào Nha</t>
  </si>
  <si>
    <t>Guinea</t>
  </si>
  <si>
    <t>Lithuania</t>
  </si>
  <si>
    <t>Mexico</t>
  </si>
  <si>
    <t>Rumani</t>
  </si>
  <si>
    <t>Địa phương</t>
  </si>
  <si>
    <t>Bạc Liêu</t>
  </si>
  <si>
    <t>TP. Hồ Chí Minh</t>
  </si>
  <si>
    <t>Tây Ninh</t>
  </si>
  <si>
    <t>Hà Nội</t>
  </si>
  <si>
    <t>Bình Dương</t>
  </si>
  <si>
    <t>Bà Rịa - Vũng Tàu</t>
  </si>
  <si>
    <t>Đồng Nai</t>
  </si>
  <si>
    <t>Hải Phòng</t>
  </si>
  <si>
    <t>Bắc Ninh</t>
  </si>
  <si>
    <t>Hưng Yên</t>
  </si>
  <si>
    <t>Hà Nam</t>
  </si>
  <si>
    <t>Long An</t>
  </si>
  <si>
    <t>Thanh Hóa</t>
  </si>
  <si>
    <t>Bắc Giang</t>
  </si>
  <si>
    <t>Đà Nẵng</t>
  </si>
  <si>
    <t>Hải Dương</t>
  </si>
  <si>
    <t>Bình Phước</t>
  </si>
  <si>
    <t>Nam Định</t>
  </si>
  <si>
    <t>Quảng Ngãi</t>
  </si>
  <si>
    <t>Thái Bình</t>
  </si>
  <si>
    <t>Quảng Nam</t>
  </si>
  <si>
    <t>Phú Thọ</t>
  </si>
  <si>
    <t>Vĩnh Phúc</t>
  </si>
  <si>
    <t>Thái Nguyên</t>
  </si>
  <si>
    <t>Trà Vinh</t>
  </si>
  <si>
    <t>Vĩnh Long</t>
  </si>
  <si>
    <t>Tiền Giang</t>
  </si>
  <si>
    <t>Bình Thuận</t>
  </si>
  <si>
    <t>Ninh Thuận</t>
  </si>
  <si>
    <t>Ninh Bình</t>
  </si>
  <si>
    <t>Quảng Ninh</t>
  </si>
  <si>
    <t>Hòa Bình</t>
  </si>
  <si>
    <t>Bình Định</t>
  </si>
  <si>
    <t>Nghệ An</t>
  </si>
  <si>
    <t>Thừa Thiên Huế</t>
  </si>
  <si>
    <t>Kiên Giang</t>
  </si>
  <si>
    <t>Lâm Đồng</t>
  </si>
  <si>
    <t>Đồng Tháp</t>
  </si>
  <si>
    <t>Đăk Lăk</t>
  </si>
  <si>
    <t>Khánh Hòa</t>
  </si>
  <si>
    <t>Hậu Giang</t>
  </si>
  <si>
    <t>Yên Bái</t>
  </si>
  <si>
    <t>An Giang</t>
  </si>
  <si>
    <t>Gia Lai</t>
  </si>
  <si>
    <t>Hà Tĩnh</t>
  </si>
  <si>
    <t>Sóc Trăng</t>
  </si>
  <si>
    <t>Bến Tre</t>
  </si>
  <si>
    <t>Tuyên Quang</t>
  </si>
  <si>
    <t>Phú Yên</t>
  </si>
  <si>
    <t>Kon Tum</t>
  </si>
  <si>
    <t>Cần Thơ</t>
  </si>
  <si>
    <t>Cao Bằng</t>
  </si>
  <si>
    <t>Lạng Sơn</t>
  </si>
  <si>
    <t>Cà Mau</t>
  </si>
  <si>
    <t>Lào Cai</t>
  </si>
  <si>
    <t>ĐẦU TƯ TRỰC TIẾP NƯỚC NGOÀI TẠI VIỆT NAM THEO NGÀNH</t>
  </si>
  <si>
    <t>STT</t>
  </si>
  <si>
    <t xml:space="preserve"> Chuyên ngành </t>
  </si>
  <si>
    <t xml:space="preserve"> Số dự án </t>
  </si>
  <si>
    <t xml:space="preserve"> Tổng vốn đầu tư đăng ký 
(Triệu USD) </t>
  </si>
  <si>
    <t>Hoạt đông làm thuê các công việc trong các hộ gia đình</t>
  </si>
  <si>
    <t>Tổng</t>
  </si>
  <si>
    <t>ĐẦU TƯ TRỰC TIẾP NƯỚC NGOÀI TẠI VIỆT NAM THEO ĐỐI TÁC</t>
  </si>
  <si>
    <t xml:space="preserve"> Đối tác</t>
  </si>
  <si>
    <t xml:space="preserve"> Tổng vốn đầu tư đăng ký
(Triệu USD) </t>
  </si>
  <si>
    <t>Brunei Darussalam</t>
  </si>
  <si>
    <t>Mauritius</t>
  </si>
  <si>
    <t>Bermuda</t>
  </si>
  <si>
    <t>Nauy</t>
  </si>
  <si>
    <t>Cook Islands</t>
  </si>
  <si>
    <t>Bahamas</t>
  </si>
  <si>
    <t>Angola</t>
  </si>
  <si>
    <t>Barbados</t>
  </si>
  <si>
    <t>Ecuador</t>
  </si>
  <si>
    <t>Saint Vincent and the Grenadines</t>
  </si>
  <si>
    <t>Swaziland</t>
  </si>
  <si>
    <t>Panama</t>
  </si>
  <si>
    <t>Channel Islands</t>
  </si>
  <si>
    <t>Isle of Man</t>
  </si>
  <si>
    <t>Bulgaria</t>
  </si>
  <si>
    <t>El Salvador</t>
  </si>
  <si>
    <t>Oman</t>
  </si>
  <si>
    <t>Costa Rica</t>
  </si>
  <si>
    <t>Armenia</t>
  </si>
  <si>
    <t>Island of Nevis</t>
  </si>
  <si>
    <t>Cu Ba</t>
  </si>
  <si>
    <t>United States Virgin Islands</t>
  </si>
  <si>
    <t>Andorra</t>
  </si>
  <si>
    <t>Guatemala</t>
  </si>
  <si>
    <t>Turks &amp; Caicos Islands</t>
  </si>
  <si>
    <t>Slovenia</t>
  </si>
  <si>
    <t>Serbia</t>
  </si>
  <si>
    <t>Kuwait</t>
  </si>
  <si>
    <t>CHDCND Triều Tiên</t>
  </si>
  <si>
    <t>Guinea Bissau</t>
  </si>
  <si>
    <t>Mông Cổ</t>
  </si>
  <si>
    <t>Ghana</t>
  </si>
  <si>
    <t>Myanmar</t>
  </si>
  <si>
    <t>Libăng</t>
  </si>
  <si>
    <t>Guam</t>
  </si>
  <si>
    <t>Sudan</t>
  </si>
  <si>
    <t>Estonia</t>
  </si>
  <si>
    <t>Maldives</t>
  </si>
  <si>
    <t>Monaco</t>
  </si>
  <si>
    <t>Latvia</t>
  </si>
  <si>
    <t>Antigua and Barbuda</t>
  </si>
  <si>
    <t>Argentina</t>
  </si>
  <si>
    <t>Uruguay</t>
  </si>
  <si>
    <t>Honduras</t>
  </si>
  <si>
    <t>British Isles</t>
  </si>
  <si>
    <t>Palestine</t>
  </si>
  <si>
    <t>Yemen</t>
  </si>
  <si>
    <t>Turkmenistan</t>
  </si>
  <si>
    <t>Uganda</t>
  </si>
  <si>
    <t>Sierra Leone</t>
  </si>
  <si>
    <t>Djibouti</t>
  </si>
  <si>
    <t>Cameroon</t>
  </si>
  <si>
    <t>Liechtenstein</t>
  </si>
  <si>
    <t>ĐẦU TƯ TRỰC TIẾP NƯỚC NGOÀI TẠI VIỆT NAM THEO ĐỊA PHƯƠNG</t>
  </si>
  <si>
    <t xml:space="preserve"> Địa phương </t>
  </si>
  <si>
    <t>Dầu khí</t>
  </si>
  <si>
    <t>Quảng Bình</t>
  </si>
  <si>
    <t>Đăk Nông</t>
  </si>
  <si>
    <t>Sơn La</t>
  </si>
  <si>
    <t>Quảng Trị</t>
  </si>
  <si>
    <t>Bắc Kạn</t>
  </si>
  <si>
    <t>Hà Giang</t>
  </si>
  <si>
    <t>Điện Biên</t>
  </si>
  <si>
    <t>Lai Châu</t>
  </si>
  <si>
    <t>Kenya</t>
  </si>
  <si>
    <t>Phụ lục I</t>
  </si>
  <si>
    <t>Phụ lục II</t>
  </si>
  <si>
    <t>Phụ lục III</t>
  </si>
  <si>
    <t>Malta</t>
  </si>
  <si>
    <t>Lesotho</t>
  </si>
  <si>
    <t>Colombia</t>
  </si>
  <si>
    <t>Congo</t>
  </si>
  <si>
    <t>Hà Nội, ngày 22 tháng 4 năm 2021</t>
  </si>
  <si>
    <t>4 tháng đầu năm 2021</t>
  </si>
  <si>
    <t>4 tháng đầu năm 2020</t>
  </si>
  <si>
    <t>Luỹ kế đến tháng 20/4/2021:</t>
  </si>
  <si>
    <t>THU HÚT ĐẦU TƯ TRỰC TIẾP NƯỚC NGOÀI 4 THÁNG ĐẦU NĂM 2021 THEO NGÀNH</t>
  </si>
  <si>
    <t>Tính từ 01/01/2021 đến 20/04/2021</t>
  </si>
  <si>
    <t>THU HÚT ĐẦU TƯ TRỰC TIẾP NƯỚC NGOÀI 4 THÁNG ĐẦU NĂM 2021 THEO ĐỐI TÁC</t>
  </si>
  <si>
    <t>THU HÚT ĐẦU TƯ TRỰC TIẾP NƯỚC NGOÀI 4 THÁNG ĐẦU NĂM 2021 THEO ĐỊA PHƯƠNG</t>
  </si>
  <si>
    <t>(Lũy kế các dự án còn hiệu lực đến ngày 20/04/2021)</t>
  </si>
  <si>
    <t xml:space="preserve">140 quốc gia, vùng lãnh thổ có đầu tư tại Việt Nam với 33.463 dự án, tổng vốn đăng ký 394,9 tỷ USD. Hàn Quốc dẫn đầu, tiếp theo là Nhật Bản, Singapore, Đài Loan. </t>
  </si>
  <si>
    <t>BÁO CÁO NHANH ĐẦU TƯ TRỰC TIẾP NƯỚC NGOÀI 4 THÁNG ĐẦU NĂM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</si>
</sst>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3" formatCode="_(* #,##0.00_);_(* \(#,##0.00\);_(* &quot;-&quot;??_);_(@_)"/>
    <numFmt numFmtId="164" formatCode="_-* #,##0.00\ _₫_-;\-* #,##0.00\ _₫_-;_-* &quot;-&quot;??\ _₫_-;_-@_-"/>
    <numFmt numFmtId="165" formatCode="#,##0.0"/>
    <numFmt numFmtId="166" formatCode="0.0%"/>
    <numFmt numFmtId="167" formatCode="_(* #,##0_);_(* \(#,##0\);_(* &quot;-&quot;??_);_(@_)"/>
    <numFmt numFmtId="168" formatCode="_(* #,##0.000_);_(* \(#,##0.000\);_(* &quot;-&quot;??_);_(@_)"/>
    <numFmt numFmtId="169" formatCode="#.##0"/>
    <numFmt numFmtId="170" formatCode="_(* #,##0.000_);_(* \(#,##0.000\);_(* &quot;-&quot;???_);_(@_)"/>
    <numFmt numFmtId="171" formatCode="0.000"/>
    <numFmt numFmtId="172" formatCode="\$#,##0\ ;\(\$#,##0\)"/>
    <numFmt numFmtId="173" formatCode="&quot;\&quot;#,##0;[Red]&quot;\&quot;&quot;\&quot;\-#,##0"/>
    <numFmt numFmtId="174" formatCode="&quot;\&quot;#,##0.00;[Red]&quot;\&quot;&quot;\&quot;&quot;\&quot;&quot;\&quot;&quot;\&quot;&quot;\&quot;\-#,##0.00"/>
    <numFmt numFmtId="175" formatCode="&quot;\&quot;#,##0.00;[Red]&quot;\&quot;\-#,##0.00"/>
    <numFmt numFmtId="176" formatCode="&quot;\&quot;#,##0;[Red]&quot;\&quot;\-#,##0"/>
    <numFmt numFmtId="177" formatCode="_-* #,##0.00_-;\-* #,##0.00_-;_-* &quot;-&quot;??_-;_-@_-"/>
    <numFmt numFmtId="178" formatCode="_-&quot;£&quot;* #,##0_-;\-&quot;£&quot;* #,##0_-;_-&quot;£&quot;* &quot;-&quot;_-;_-@_-"/>
    <numFmt numFmtId="179" formatCode="_-* #,##0_-;\-* #,##0_-;_-* &quot;-&quot;_-;_-@_-"/>
    <numFmt numFmtId="180" formatCode="_-&quot;$&quot;* #,##0_-;\-&quot;$&quot;* #,##0_-;_-&quot;$&quot;* &quot;-&quot;_-;_-@_-"/>
    <numFmt numFmtId="181" formatCode="_-&quot;$&quot;* #,##0.00_-;\-&quot;$&quot;* #,##0.00_-;_-&quot;$&quot;* &quot;-&quot;??_-;_-@_-"/>
    <numFmt numFmtId="182" formatCode="#,##0\ &quot;F&quot;;[Red]\-#,##0\ &quot;F&quot;"/>
    <numFmt numFmtId="183" formatCode="0.00_)"/>
    <numFmt numFmtId="184" formatCode="#.##"/>
    <numFmt numFmtId="185" formatCode="0.00E+00;\许"/>
    <numFmt numFmtId="186" formatCode="0.00E+00;\趰"/>
    <numFmt numFmtId="187" formatCode="0.0E+00;\趰"/>
    <numFmt numFmtId="188" formatCode="0E+00;\趰"/>
    <numFmt numFmtId="189" formatCode="#,##0.0;[Red]\-#,##0.0"/>
  </numFmts>
  <fonts count="73">
    <font>
      <sz val="11"/>
      <color theme="1"/>
      <name val="Calibri"/>
      <family val="2"/>
      <scheme val="minor"/>
    </font>
    <font>
      <sz val="11"/>
      <color theme="1"/>
      <name val="Calibri"/>
      <family val="2"/>
      <charset val="163"/>
      <scheme val="minor"/>
    </font>
    <font>
      <sz val="11"/>
      <color theme="1"/>
      <name val="Calibri"/>
      <family val="2"/>
      <scheme val="minor"/>
    </font>
    <font>
      <b/>
      <sz val="11"/>
      <name val="Arial"/>
      <family val="2"/>
    </font>
    <font>
      <sz val="11"/>
      <name val="Arial"/>
      <family val="2"/>
    </font>
    <font>
      <sz val="11"/>
      <color indexed="8"/>
      <name val="Arial"/>
      <family val="2"/>
    </font>
    <font>
      <sz val="10"/>
      <name val="Arial"/>
      <family val="2"/>
      <charset val="163"/>
    </font>
    <font>
      <i/>
      <sz val="11"/>
      <name val="Arial"/>
      <family val="2"/>
    </font>
    <font>
      <b/>
      <sz val="14"/>
      <name val="Arial"/>
      <family val="2"/>
    </font>
    <font>
      <b/>
      <sz val="14"/>
      <color indexed="8"/>
      <name val="Arial"/>
      <family val="2"/>
    </font>
    <font>
      <b/>
      <sz val="11"/>
      <color indexed="8"/>
      <name val="Arial"/>
      <family val="2"/>
    </font>
    <font>
      <sz val="10"/>
      <name val="Arial"/>
      <family val="2"/>
    </font>
    <font>
      <b/>
      <i/>
      <u/>
      <sz val="11"/>
      <color indexed="8"/>
      <name val="Arial"/>
      <family val="2"/>
    </font>
    <font>
      <sz val="10"/>
      <color indexed="8"/>
      <name val="Arial"/>
      <family val="2"/>
      <charset val="163"/>
    </font>
    <font>
      <b/>
      <sz val="13"/>
      <color indexed="8"/>
      <name val="Times New Roman"/>
      <family val="1"/>
    </font>
    <font>
      <b/>
      <i/>
      <sz val="11"/>
      <color indexed="8"/>
      <name val="Arial"/>
      <family val="2"/>
      <charset val="163"/>
    </font>
    <font>
      <sz val="11"/>
      <color indexed="8"/>
      <name val="Arial"/>
      <family val="2"/>
      <charset val="163"/>
    </font>
    <font>
      <b/>
      <sz val="12"/>
      <name val="Arial"/>
      <family val="2"/>
    </font>
    <font>
      <b/>
      <sz val="10"/>
      <name val="Arial"/>
      <family val="2"/>
    </font>
    <font>
      <b/>
      <sz val="10"/>
      <name val="Arial"/>
      <family val="2"/>
      <charset val="163"/>
    </font>
    <font>
      <b/>
      <sz val="12"/>
      <name val="Times New Roman"/>
      <family val="1"/>
    </font>
    <font>
      <sz val="12"/>
      <color indexed="8"/>
      <name val="Times New Roman"/>
      <family val="1"/>
    </font>
    <font>
      <i/>
      <sz val="12"/>
      <name val="Times New Roman"/>
      <family val="1"/>
    </font>
    <font>
      <b/>
      <sz val="12"/>
      <color indexed="8"/>
      <name val="Times New Roman"/>
      <family val="1"/>
    </font>
    <font>
      <sz val="11"/>
      <color theme="1"/>
      <name val="Calibri"/>
      <family val="2"/>
      <charset val="163"/>
    </font>
    <font>
      <sz val="10"/>
      <name val="Arial"/>
      <family val="2"/>
    </font>
    <font>
      <sz val="12"/>
      <name val="Arial"/>
      <family val="2"/>
    </font>
    <font>
      <sz val="11"/>
      <name val="VNtimes new roman"/>
      <family val="2"/>
    </font>
    <font>
      <sz val="14"/>
      <name val="??"/>
      <family val="3"/>
    </font>
    <font>
      <sz val="12"/>
      <name val=".VnTime"/>
      <family val="2"/>
    </font>
    <font>
      <sz val="12"/>
      <name val="????"/>
      <charset val="136"/>
    </font>
    <font>
      <sz val="12"/>
      <name val="???"/>
      <family val="3"/>
    </font>
    <font>
      <sz val="10"/>
      <name val="???"/>
      <family val="3"/>
    </font>
    <font>
      <sz val="10"/>
      <name val=".VnTime"/>
      <family val="2"/>
    </font>
    <font>
      <b/>
      <u/>
      <sz val="14"/>
      <color indexed="8"/>
      <name val=".VnBook-AntiquaH"/>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2"/>
      <name val="¹UAAA¼"/>
      <family val="3"/>
      <charset val="129"/>
    </font>
    <font>
      <sz val="12"/>
      <name val="Helv"/>
      <family val="2"/>
    </font>
    <font>
      <sz val="10"/>
      <name val="±¼¸²A¼"/>
      <family val="3"/>
      <charset val="129"/>
    </font>
    <font>
      <b/>
      <sz val="18"/>
      <name val="Arial"/>
      <family val="2"/>
    </font>
    <font>
      <b/>
      <i/>
      <sz val="16"/>
      <name val="Helv"/>
    </font>
    <font>
      <sz val="12"/>
      <color indexed="8"/>
      <name val="Times New Roman"/>
      <family val="2"/>
    </font>
    <font>
      <sz val="12"/>
      <name val="Times New Roman"/>
      <family val="1"/>
    </font>
    <font>
      <sz val="14"/>
      <name val=".VnArial"/>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8"/>
      <color theme="3"/>
      <name val="Calibri Light"/>
      <family val="2"/>
      <charset val="163"/>
      <scheme val="major"/>
    </font>
    <font>
      <b/>
      <sz val="15"/>
      <color theme="3"/>
      <name val="Calibri"/>
      <family val="2"/>
      <charset val="163"/>
      <scheme val="minor"/>
    </font>
    <font>
      <b/>
      <sz val="13"/>
      <color theme="3"/>
      <name val="Calibri"/>
      <family val="2"/>
      <charset val="163"/>
      <scheme val="minor"/>
    </font>
    <font>
      <b/>
      <sz val="11"/>
      <color theme="3"/>
      <name val="Calibri"/>
      <family val="2"/>
      <charset val="163"/>
      <scheme val="minor"/>
    </font>
    <font>
      <sz val="11"/>
      <color rgb="FF006100"/>
      <name val="Calibri"/>
      <family val="2"/>
      <charset val="163"/>
      <scheme val="minor"/>
    </font>
    <font>
      <sz val="11"/>
      <color rgb="FF9C0006"/>
      <name val="Calibri"/>
      <family val="2"/>
      <charset val="163"/>
      <scheme val="minor"/>
    </font>
    <font>
      <sz val="11"/>
      <color rgb="FF9C6500"/>
      <name val="Calibri"/>
      <family val="2"/>
      <charset val="163"/>
      <scheme val="minor"/>
    </font>
    <font>
      <sz val="11"/>
      <color rgb="FF3F3F76"/>
      <name val="Calibri"/>
      <family val="2"/>
      <charset val="163"/>
      <scheme val="minor"/>
    </font>
    <font>
      <b/>
      <sz val="11"/>
      <color rgb="FF3F3F3F"/>
      <name val="Calibri"/>
      <family val="2"/>
      <charset val="163"/>
      <scheme val="minor"/>
    </font>
    <font>
      <b/>
      <sz val="11"/>
      <color rgb="FFFA7D00"/>
      <name val="Calibri"/>
      <family val="2"/>
      <charset val="163"/>
      <scheme val="minor"/>
    </font>
    <font>
      <sz val="11"/>
      <color rgb="FFFA7D00"/>
      <name val="Calibri"/>
      <family val="2"/>
      <charset val="163"/>
      <scheme val="minor"/>
    </font>
    <font>
      <b/>
      <sz val="11"/>
      <color theme="0"/>
      <name val="Calibri"/>
      <family val="2"/>
      <charset val="163"/>
      <scheme val="minor"/>
    </font>
    <font>
      <sz val="11"/>
      <color rgb="FFFF0000"/>
      <name val="Calibri"/>
      <family val="2"/>
      <charset val="163"/>
      <scheme val="minor"/>
    </font>
    <font>
      <i/>
      <sz val="11"/>
      <color rgb="FF7F7F7F"/>
      <name val="Calibri"/>
      <family val="2"/>
      <charset val="163"/>
      <scheme val="minor"/>
    </font>
    <font>
      <b/>
      <sz val="11"/>
      <color theme="1"/>
      <name val="Calibri"/>
      <family val="2"/>
      <charset val="163"/>
      <scheme val="minor"/>
    </font>
    <font>
      <sz val="11"/>
      <color theme="0"/>
      <name val="Calibri"/>
      <family val="2"/>
      <charset val="163"/>
      <scheme val="minor"/>
    </font>
    <font>
      <sz val="9"/>
      <color indexed="81"/>
      <name val="Tahoma"/>
      <family val="2"/>
    </font>
    <font>
      <b/>
      <sz val="9"/>
      <color indexed="81"/>
      <name val="Tahoma"/>
      <family val="2"/>
    </font>
  </fonts>
  <fills count="37">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double">
        <color indexed="64"/>
      </top>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s>
  <cellStyleXfs count="208">
    <xf numFmtId="0" fontId="0"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0" fontId="11" fillId="0" borderId="0"/>
    <xf numFmtId="0" fontId="25" fillId="0" borderId="0"/>
    <xf numFmtId="189" fontId="27" fillId="0" borderId="0" applyFont="0" applyFill="0" applyBorder="0" applyAlignment="0" applyProtection="0"/>
    <xf numFmtId="0" fontId="28" fillId="0" borderId="0" applyFont="0" applyFill="0" applyBorder="0" applyAlignment="0" applyProtection="0"/>
    <xf numFmtId="184" fontId="29" fillId="0" borderId="0" applyFont="0" applyFill="0" applyBorder="0" applyAlignment="0" applyProtection="0"/>
    <xf numFmtId="40" fontId="28" fillId="0" borderId="0" applyFont="0" applyFill="0" applyBorder="0" applyAlignment="0" applyProtection="0"/>
    <xf numFmtId="38" fontId="28" fillId="0" borderId="0" applyFont="0" applyFill="0" applyBorder="0" applyAlignment="0" applyProtection="0"/>
    <xf numFmtId="179" fontId="30" fillId="0" borderId="0" applyFont="0" applyFill="0" applyBorder="0" applyAlignment="0" applyProtection="0"/>
    <xf numFmtId="9" fontId="31" fillId="0" borderId="0" applyFont="0" applyFill="0" applyBorder="0" applyAlignment="0" applyProtection="0"/>
    <xf numFmtId="0" fontId="32" fillId="0" borderId="0"/>
    <xf numFmtId="0" fontId="33" fillId="0" borderId="0" applyNumberFormat="0" applyFill="0" applyBorder="0" applyAlignment="0" applyProtection="0"/>
    <xf numFmtId="0" fontId="34" fillId="5" borderId="0"/>
    <xf numFmtId="0" fontId="35" fillId="5" borderId="0"/>
    <xf numFmtId="0" fontId="37" fillId="5" borderId="0"/>
    <xf numFmtId="0" fontId="38" fillId="0" borderId="0">
      <alignment wrapText="1"/>
    </xf>
    <xf numFmtId="0" fontId="39" fillId="0" borderId="0" applyFont="0" applyFill="0" applyBorder="0" applyAlignment="0" applyProtection="0"/>
    <xf numFmtId="188" fontId="29" fillId="0" borderId="0" applyFont="0" applyFill="0" applyBorder="0" applyAlignment="0" applyProtection="0"/>
    <xf numFmtId="0" fontId="39" fillId="0" borderId="0" applyFont="0" applyFill="0" applyBorder="0" applyAlignment="0" applyProtection="0"/>
    <xf numFmtId="187" fontId="29" fillId="0" borderId="0" applyFont="0" applyFill="0" applyBorder="0" applyAlignment="0" applyProtection="0"/>
    <xf numFmtId="0" fontId="39" fillId="0" borderId="0" applyFont="0" applyFill="0" applyBorder="0" applyAlignment="0" applyProtection="0"/>
    <xf numFmtId="185" fontId="29" fillId="0" borderId="0" applyFont="0" applyFill="0" applyBorder="0" applyAlignment="0" applyProtection="0"/>
    <xf numFmtId="0" fontId="39" fillId="0" borderId="0" applyFont="0" applyFill="0" applyBorder="0" applyAlignment="0" applyProtection="0"/>
    <xf numFmtId="186" fontId="29" fillId="0" borderId="0" applyFont="0" applyFill="0" applyBorder="0" applyAlignment="0" applyProtection="0"/>
    <xf numFmtId="0" fontId="39" fillId="0" borderId="0"/>
    <xf numFmtId="0" fontId="39" fillId="0" borderId="0"/>
    <xf numFmtId="37" fontId="40" fillId="0" borderId="0"/>
    <xf numFmtId="0" fontId="41" fillId="0" borderId="0"/>
    <xf numFmtId="171" fontId="25" fillId="0" borderId="0" applyFill="0" applyBorder="0" applyAlignment="0"/>
    <xf numFmtId="171" fontId="6" fillId="0" borderId="0" applyFill="0" applyBorder="0" applyAlignment="0"/>
    <xf numFmtId="171" fontId="6" fillId="0" borderId="0" applyFill="0" applyBorder="0" applyAlignment="0"/>
    <xf numFmtId="164" fontId="25" fillId="0" borderId="0" applyFont="0" applyFill="0" applyBorder="0" applyAlignment="0" applyProtection="0"/>
    <xf numFmtId="164" fontId="3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5" fillId="0" borderId="0" applyFont="0" applyFill="0" applyBorder="0" applyAlignment="0" applyProtection="0"/>
    <xf numFmtId="3" fontId="11" fillId="0" borderId="0" applyFont="0" applyFill="0" applyBorder="0" applyAlignment="0" applyProtection="0"/>
    <xf numFmtId="172" fontId="11" fillId="0" borderId="0" applyFont="0" applyFill="0" applyBorder="0" applyAlignment="0" applyProtection="0"/>
    <xf numFmtId="0" fontId="11" fillId="0" borderId="0" applyFont="0" applyFill="0" applyBorder="0" applyAlignment="0" applyProtection="0"/>
    <xf numFmtId="2" fontId="11" fillId="0" borderId="0" applyFont="0" applyFill="0" applyBorder="0" applyAlignment="0" applyProtection="0"/>
    <xf numFmtId="0" fontId="17" fillId="0" borderId="20" applyNumberFormat="0" applyAlignment="0" applyProtection="0">
      <alignment horizontal="left" vertical="center"/>
    </xf>
    <xf numFmtId="0" fontId="17" fillId="0" borderId="21">
      <alignment horizontal="lef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0"/>
    <xf numFmtId="178" fontId="25" fillId="0" borderId="22"/>
    <xf numFmtId="178" fontId="6" fillId="0" borderId="22"/>
    <xf numFmtId="178" fontId="6" fillId="0" borderId="22"/>
    <xf numFmtId="0" fontId="26" fillId="0" borderId="0" applyNumberFormat="0" applyFont="0" applyFill="0" applyAlignment="0"/>
    <xf numFmtId="183" fontId="43" fillId="0" borderId="0"/>
    <xf numFmtId="0" fontId="3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11" fillId="0" borderId="0"/>
    <xf numFmtId="0" fontId="36" fillId="0" borderId="0"/>
    <xf numFmtId="0" fontId="36" fillId="0" borderId="0"/>
    <xf numFmtId="0" fontId="6" fillId="0" borderId="0"/>
    <xf numFmtId="0" fontId="6"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24" fillId="0" borderId="0"/>
    <xf numFmtId="0" fontId="11" fillId="0" borderId="0"/>
    <xf numFmtId="0" fontId="11" fillId="0" borderId="0"/>
    <xf numFmtId="0" fontId="11" fillId="0" borderId="0"/>
    <xf numFmtId="0" fontId="6" fillId="0" borderId="0"/>
    <xf numFmtId="0" fontId="6" fillId="0" borderId="0"/>
    <xf numFmtId="0" fontId="44" fillId="0" borderId="0"/>
    <xf numFmtId="0" fontId="11" fillId="0" borderId="0"/>
    <xf numFmtId="0" fontId="11" fillId="0" borderId="0"/>
    <xf numFmtId="0" fontId="11" fillId="0" borderId="0"/>
    <xf numFmtId="0" fontId="24" fillId="0" borderId="0"/>
    <xf numFmtId="0" fontId="24" fillId="0" borderId="0"/>
    <xf numFmtId="0" fontId="11" fillId="0" borderId="0"/>
    <xf numFmtId="0" fontId="11" fillId="0" borderId="0"/>
    <xf numFmtId="0" fontId="11" fillId="0" borderId="0"/>
    <xf numFmtId="0" fontId="24" fillId="0" borderId="0"/>
    <xf numFmtId="0" fontId="24"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9" fontId="25" fillId="0" borderId="0" applyFont="0" applyFill="0" applyBorder="0" applyAlignment="0" applyProtection="0"/>
    <xf numFmtId="9" fontId="6" fillId="0" borderId="0" applyFont="0" applyFill="0" applyBorder="0" applyAlignment="0" applyProtection="0"/>
    <xf numFmtId="0" fontId="25" fillId="0" borderId="0"/>
    <xf numFmtId="9" fontId="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5" fillId="0" borderId="0" applyFont="0" applyFill="0" applyBorder="0" applyAlignment="0" applyProtection="0"/>
    <xf numFmtId="0" fontId="45" fillId="0" borderId="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46" fillId="0" borderId="0" applyNumberForma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45" fillId="0" borderId="0">
      <alignment vertical="center"/>
    </xf>
    <xf numFmtId="40" fontId="47" fillId="0" borderId="0" applyFont="0" applyFill="0" applyBorder="0" applyAlignment="0" applyProtection="0"/>
    <xf numFmtId="38"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9" fontId="48" fillId="0" borderId="0" applyFont="0" applyFill="0" applyBorder="0" applyAlignment="0" applyProtection="0"/>
    <xf numFmtId="0" fontId="49" fillId="0" borderId="0"/>
    <xf numFmtId="173" fontId="11" fillId="0" borderId="0" applyFont="0" applyFill="0" applyBorder="0" applyAlignment="0" applyProtection="0"/>
    <xf numFmtId="174" fontId="11" fillId="0" borderId="0" applyFont="0" applyFill="0" applyBorder="0" applyAlignment="0" applyProtection="0"/>
    <xf numFmtId="175" fontId="51" fillId="0" borderId="0" applyFont="0" applyFill="0" applyBorder="0" applyAlignment="0" applyProtection="0"/>
    <xf numFmtId="176" fontId="51" fillId="0" borderId="0" applyFont="0" applyFill="0" applyBorder="0" applyAlignment="0" applyProtection="0"/>
    <xf numFmtId="0" fontId="52" fillId="0" borderId="0"/>
    <xf numFmtId="0" fontId="26" fillId="0" borderId="0"/>
    <xf numFmtId="179" fontId="50" fillId="0" borderId="0" applyFont="0" applyFill="0" applyBorder="0" applyAlignment="0" applyProtection="0"/>
    <xf numFmtId="177" fontId="50" fillId="0" borderId="0" applyFont="0" applyFill="0" applyBorder="0" applyAlignment="0" applyProtection="0"/>
    <xf numFmtId="180" fontId="50" fillId="0" borderId="0" applyFont="0" applyFill="0" applyBorder="0" applyAlignment="0" applyProtection="0"/>
    <xf numFmtId="182" fontId="53" fillId="0" borderId="0" applyFont="0" applyFill="0" applyBorder="0" applyAlignment="0" applyProtection="0"/>
    <xf numFmtId="181" fontId="50" fillId="0" borderId="0" applyFont="0" applyFill="0" applyBorder="0" applyAlignment="0" applyProtection="0"/>
    <xf numFmtId="0" fontId="25" fillId="0" borderId="0"/>
    <xf numFmtId="0" fontId="25" fillId="0" borderId="0"/>
    <xf numFmtId="0" fontId="55" fillId="0" borderId="0" applyNumberFormat="0" applyFill="0" applyBorder="0" applyAlignment="0" applyProtection="0"/>
    <xf numFmtId="0" fontId="56" fillId="0" borderId="27" applyNumberFormat="0" applyFill="0" applyAlignment="0" applyProtection="0"/>
    <xf numFmtId="0" fontId="57" fillId="0" borderId="28" applyNumberFormat="0" applyFill="0" applyAlignment="0" applyProtection="0"/>
    <xf numFmtId="0" fontId="58" fillId="0" borderId="29" applyNumberFormat="0" applyFill="0" applyAlignment="0" applyProtection="0"/>
    <xf numFmtId="0" fontId="58" fillId="0" borderId="0" applyNumberFormat="0" applyFill="0" applyBorder="0" applyAlignment="0" applyProtection="0"/>
    <xf numFmtId="0" fontId="59" fillId="6" borderId="0" applyNumberFormat="0" applyBorder="0" applyAlignment="0" applyProtection="0"/>
    <xf numFmtId="0" fontId="60" fillId="7" borderId="0" applyNumberFormat="0" applyBorder="0" applyAlignment="0" applyProtection="0"/>
    <xf numFmtId="0" fontId="61" fillId="8" borderId="0" applyNumberFormat="0" applyBorder="0" applyAlignment="0" applyProtection="0"/>
    <xf numFmtId="0" fontId="62" fillId="9" borderId="30" applyNumberFormat="0" applyAlignment="0" applyProtection="0"/>
    <xf numFmtId="0" fontId="63" fillId="10" borderId="31" applyNumberFormat="0" applyAlignment="0" applyProtection="0"/>
    <xf numFmtId="0" fontId="64" fillId="10" borderId="30" applyNumberFormat="0" applyAlignment="0" applyProtection="0"/>
    <xf numFmtId="0" fontId="65" fillId="0" borderId="32" applyNumberFormat="0" applyFill="0" applyAlignment="0" applyProtection="0"/>
    <xf numFmtId="0" fontId="66" fillId="11" borderId="33"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35" applyNumberFormat="0" applyFill="0" applyAlignment="0" applyProtection="0"/>
    <xf numFmtId="0" fontId="7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0" fillId="36"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12" borderId="34" applyNumberFormat="0" applyFont="0" applyAlignment="0" applyProtection="0"/>
  </cellStyleXfs>
  <cellXfs count="153">
    <xf numFmtId="0" fontId="0" fillId="0" borderId="0" xfId="0"/>
    <xf numFmtId="0" fontId="3" fillId="0" borderId="0" xfId="0" applyFont="1" applyAlignment="1">
      <alignment horizontal="left"/>
    </xf>
    <xf numFmtId="0" fontId="4" fillId="0" borderId="0" xfId="0" applyFont="1"/>
    <xf numFmtId="165" fontId="4" fillId="0" borderId="0" xfId="0" applyNumberFormat="1" applyFont="1"/>
    <xf numFmtId="165" fontId="5" fillId="0" borderId="0" xfId="0" applyNumberFormat="1" applyFont="1"/>
    <xf numFmtId="166" fontId="7" fillId="0" borderId="0" xfId="3" applyNumberFormat="1" applyFont="1" applyAlignment="1">
      <alignment horizontal="right"/>
    </xf>
    <xf numFmtId="0" fontId="8" fillId="0" borderId="0" xfId="0" applyFont="1" applyAlignment="1">
      <alignment horizontal="center"/>
    </xf>
    <xf numFmtId="0" fontId="9" fillId="0" borderId="0" xfId="0" applyFont="1" applyAlignment="1">
      <alignment horizontal="center"/>
    </xf>
    <xf numFmtId="166" fontId="8" fillId="0" borderId="0" xfId="3" applyNumberFormat="1" applyFont="1" applyAlignment="1">
      <alignment horizontal="center"/>
    </xf>
    <xf numFmtId="166" fontId="4" fillId="0" borderId="0" xfId="3" applyNumberFormat="1" applyFont="1"/>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166" fontId="10" fillId="2" borderId="3" xfId="3"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5" fillId="0" borderId="4" xfId="0" applyNumberFormat="1" applyFont="1" applyFill="1" applyBorder="1" applyAlignment="1">
      <alignment horizontal="left"/>
    </xf>
    <xf numFmtId="0" fontId="5" fillId="0" borderId="5" xfId="0" applyFont="1" applyFill="1" applyBorder="1"/>
    <xf numFmtId="0" fontId="5" fillId="0" borderId="5" xfId="0" applyFont="1" applyFill="1" applyBorder="1" applyAlignment="1">
      <alignment horizontal="center"/>
    </xf>
    <xf numFmtId="3" fontId="5" fillId="0" borderId="5" xfId="0" applyNumberFormat="1" applyFont="1" applyFill="1" applyBorder="1"/>
    <xf numFmtId="166" fontId="5" fillId="0" borderId="6" xfId="3" applyNumberFormat="1" applyFont="1" applyFill="1" applyBorder="1"/>
    <xf numFmtId="0" fontId="5" fillId="0" borderId="0" xfId="0" applyFont="1" applyFill="1"/>
    <xf numFmtId="0" fontId="5" fillId="0" borderId="4" xfId="0" applyNumberFormat="1" applyFont="1" applyBorder="1" applyAlignment="1">
      <alignment horizontal="left"/>
    </xf>
    <xf numFmtId="0" fontId="5" fillId="0" borderId="5" xfId="0" applyFont="1" applyBorder="1"/>
    <xf numFmtId="0" fontId="5" fillId="0" borderId="5" xfId="0" applyFont="1" applyBorder="1" applyAlignment="1">
      <alignment horizontal="center"/>
    </xf>
    <xf numFmtId="4" fontId="5" fillId="0" borderId="5" xfId="1" applyNumberFormat="1" applyFont="1" applyFill="1" applyBorder="1" applyAlignment="1">
      <alignment horizontal="right"/>
    </xf>
    <xf numFmtId="166" fontId="5" fillId="0" borderId="6" xfId="3" applyNumberFormat="1" applyFont="1" applyBorder="1"/>
    <xf numFmtId="0" fontId="5" fillId="0" borderId="0" xfId="0" applyFont="1"/>
    <xf numFmtId="0" fontId="5" fillId="0" borderId="7" xfId="0" applyNumberFormat="1" applyFont="1" applyBorder="1" applyAlignment="1">
      <alignment horizontal="left"/>
    </xf>
    <xf numFmtId="0" fontId="5" fillId="0" borderId="8" xfId="0" applyFont="1" applyFill="1" applyBorder="1"/>
    <xf numFmtId="0" fontId="5" fillId="0" borderId="8" xfId="0" applyFont="1" applyFill="1" applyBorder="1" applyAlignment="1">
      <alignment horizontal="center"/>
    </xf>
    <xf numFmtId="166" fontId="5" fillId="0" borderId="9" xfId="3" applyNumberFormat="1" applyFont="1" applyFill="1" applyBorder="1"/>
    <xf numFmtId="0" fontId="5" fillId="0" borderId="0" xfId="0" applyNumberFormat="1" applyFont="1" applyBorder="1" applyAlignment="1">
      <alignment horizontal="left"/>
    </xf>
    <xf numFmtId="0" fontId="5" fillId="0" borderId="0" xfId="0" applyFont="1" applyFill="1" applyBorder="1"/>
    <xf numFmtId="0" fontId="5" fillId="0" borderId="0" xfId="0" applyFont="1" applyFill="1" applyBorder="1" applyAlignment="1">
      <alignment horizontal="center"/>
    </xf>
    <xf numFmtId="165" fontId="5" fillId="0" borderId="0" xfId="0" applyNumberFormat="1" applyFont="1" applyFill="1" applyBorder="1"/>
    <xf numFmtId="166" fontId="5" fillId="0" borderId="0" xfId="3" applyNumberFormat="1" applyFont="1" applyFill="1" applyBorder="1"/>
    <xf numFmtId="0" fontId="10" fillId="0" borderId="0" xfId="0" applyFont="1" applyFill="1" applyBorder="1" applyAlignment="1">
      <alignment vertical="center"/>
    </xf>
    <xf numFmtId="0" fontId="12" fillId="0" borderId="0" xfId="0" applyFont="1"/>
    <xf numFmtId="167" fontId="13" fillId="0" borderId="0" xfId="4" applyNumberFormat="1" applyFont="1"/>
    <xf numFmtId="166" fontId="5" fillId="0" borderId="0" xfId="3" applyNumberFormat="1" applyFont="1"/>
    <xf numFmtId="0" fontId="5" fillId="0" borderId="0" xfId="0" applyFont="1" applyAlignment="1">
      <alignment horizontal="left"/>
    </xf>
    <xf numFmtId="166" fontId="14" fillId="0" borderId="0" xfId="3" applyNumberFormat="1" applyFont="1"/>
    <xf numFmtId="10" fontId="5" fillId="0" borderId="0" xfId="2" applyNumberFormat="1" applyFont="1"/>
    <xf numFmtId="4" fontId="10" fillId="0" borderId="0" xfId="0" applyNumberFormat="1" applyFont="1"/>
    <xf numFmtId="165" fontId="10" fillId="0" borderId="0" xfId="0" applyNumberFormat="1" applyFont="1"/>
    <xf numFmtId="9" fontId="10" fillId="0" borderId="0" xfId="3" applyFont="1"/>
    <xf numFmtId="166" fontId="10" fillId="0" borderId="0" xfId="3" applyNumberFormat="1" applyFont="1"/>
    <xf numFmtId="165" fontId="16" fillId="0" borderId="0" xfId="0" applyNumberFormat="1" applyFont="1"/>
    <xf numFmtId="165" fontId="10" fillId="0" borderId="0" xfId="0" applyNumberFormat="1" applyFont="1" applyAlignment="1"/>
    <xf numFmtId="166" fontId="10" fillId="0" borderId="0" xfId="3" applyNumberFormat="1" applyFont="1" applyAlignment="1"/>
    <xf numFmtId="165" fontId="3" fillId="0" borderId="0" xfId="0" applyNumberFormat="1" applyFont="1" applyAlignment="1"/>
    <xf numFmtId="166" fontId="3" fillId="0" borderId="0" xfId="3" applyNumberFormat="1" applyFont="1" applyAlignment="1"/>
    <xf numFmtId="1" fontId="4" fillId="0" borderId="0" xfId="4" applyNumberFormat="1" applyFont="1" applyAlignment="1">
      <alignment horizontal="left"/>
    </xf>
    <xf numFmtId="165" fontId="10" fillId="0" borderId="0" xfId="0" applyNumberFormat="1" applyFont="1" applyAlignment="1">
      <alignment horizontal="center"/>
    </xf>
    <xf numFmtId="166" fontId="3" fillId="0" borderId="0" xfId="3" applyNumberFormat="1" applyFont="1"/>
    <xf numFmtId="9" fontId="3" fillId="0" borderId="0" xfId="3" applyFont="1"/>
    <xf numFmtId="43" fontId="3" fillId="0" borderId="0" xfId="4" applyFont="1"/>
    <xf numFmtId="167" fontId="0" fillId="0" borderId="0" xfId="1" applyNumberFormat="1" applyFont="1"/>
    <xf numFmtId="43" fontId="0" fillId="0" borderId="0" xfId="1" applyNumberFormat="1" applyFont="1"/>
    <xf numFmtId="167" fontId="7" fillId="0" borderId="0" xfId="1" applyNumberFormat="1" applyFont="1" applyAlignment="1">
      <alignment horizontal="right"/>
    </xf>
    <xf numFmtId="167" fontId="18" fillId="2" borderId="11" xfId="1" applyNumberFormat="1" applyFont="1" applyFill="1" applyBorder="1" applyAlignment="1">
      <alignment horizontal="center" vertical="center" wrapText="1"/>
    </xf>
    <xf numFmtId="43" fontId="18" fillId="2" borderId="11" xfId="1"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0" fillId="0" borderId="0" xfId="0" applyAlignment="1">
      <alignment vertical="center"/>
    </xf>
    <xf numFmtId="167" fontId="19" fillId="2" borderId="18" xfId="1" applyNumberFormat="1" applyFont="1" applyFill="1" applyBorder="1" applyAlignment="1">
      <alignment vertical="center"/>
    </xf>
    <xf numFmtId="43" fontId="19" fillId="2" borderId="18" xfId="1" applyNumberFormat="1" applyFont="1" applyFill="1" applyBorder="1" applyAlignment="1">
      <alignment vertical="center"/>
    </xf>
    <xf numFmtId="0" fontId="19" fillId="2" borderId="0" xfId="0" applyFont="1" applyFill="1" applyAlignment="1">
      <alignment vertical="center"/>
    </xf>
    <xf numFmtId="0" fontId="0" fillId="0" borderId="0" xfId="0" applyAlignment="1">
      <alignment horizontal="center"/>
    </xf>
    <xf numFmtId="0" fontId="0" fillId="0" borderId="0" xfId="0" applyFill="1" applyAlignment="1">
      <alignment vertical="center"/>
    </xf>
    <xf numFmtId="167" fontId="19" fillId="0" borderId="0" xfId="1" applyNumberFormat="1" applyFont="1" applyFill="1" applyBorder="1" applyAlignment="1">
      <alignment vertical="center"/>
    </xf>
    <xf numFmtId="43" fontId="19" fillId="0" borderId="0" xfId="1" applyNumberFormat="1" applyFont="1" applyFill="1" applyBorder="1" applyAlignment="1">
      <alignment vertical="center"/>
    </xf>
    <xf numFmtId="0" fontId="19" fillId="0" borderId="0" xfId="0" applyFont="1" applyFill="1" applyAlignment="1">
      <alignment vertical="center"/>
    </xf>
    <xf numFmtId="167" fontId="18" fillId="4" borderId="18" xfId="1" applyNumberFormat="1" applyFont="1" applyFill="1" applyBorder="1" applyAlignment="1">
      <alignment vertical="center"/>
    </xf>
    <xf numFmtId="43" fontId="18" fillId="4" borderId="18" xfId="1" applyNumberFormat="1" applyFont="1" applyFill="1" applyBorder="1" applyAlignment="1">
      <alignment vertical="center"/>
    </xf>
    <xf numFmtId="167" fontId="21" fillId="3" borderId="0" xfId="5" applyNumberFormat="1" applyFont="1" applyFill="1"/>
    <xf numFmtId="168" fontId="22" fillId="3" borderId="0" xfId="5" applyNumberFormat="1" applyFont="1" applyFill="1" applyAlignment="1">
      <alignment horizontal="right"/>
    </xf>
    <xf numFmtId="0" fontId="21" fillId="3" borderId="0" xfId="0" applyFont="1" applyFill="1"/>
    <xf numFmtId="168" fontId="21" fillId="3" borderId="0" xfId="5" applyNumberFormat="1" applyFont="1" applyFill="1"/>
    <xf numFmtId="169" fontId="20" fillId="3" borderId="5" xfId="0" applyNumberFormat="1" applyFont="1" applyFill="1" applyBorder="1" applyAlignment="1">
      <alignment horizontal="center" vertical="center" wrapText="1"/>
    </xf>
    <xf numFmtId="0" fontId="20" fillId="3" borderId="5" xfId="6" applyNumberFormat="1" applyFont="1" applyFill="1" applyBorder="1" applyAlignment="1">
      <alignment horizontal="center" vertical="center" wrapText="1"/>
    </xf>
    <xf numFmtId="167" fontId="20" fillId="3" borderId="5" xfId="5" applyNumberFormat="1" applyFont="1" applyFill="1" applyBorder="1" applyAlignment="1">
      <alignment horizontal="center" vertical="center" wrapText="1"/>
    </xf>
    <xf numFmtId="168" fontId="20" fillId="3" borderId="5" xfId="5" applyNumberFormat="1" applyFont="1" applyFill="1" applyBorder="1" applyAlignment="1">
      <alignment horizontal="center" vertical="center" wrapText="1"/>
    </xf>
    <xf numFmtId="0" fontId="21" fillId="3" borderId="5" xfId="0" applyFont="1" applyFill="1" applyBorder="1" applyAlignment="1">
      <alignment wrapText="1"/>
    </xf>
    <xf numFmtId="167" fontId="21" fillId="3" borderId="5" xfId="5" applyNumberFormat="1" applyFont="1" applyFill="1" applyBorder="1"/>
    <xf numFmtId="43" fontId="21" fillId="3" borderId="5" xfId="5" applyNumberFormat="1" applyFont="1" applyFill="1" applyBorder="1"/>
    <xf numFmtId="170" fontId="21" fillId="3" borderId="0" xfId="0" applyNumberFormat="1" applyFont="1" applyFill="1"/>
    <xf numFmtId="167" fontId="20" fillId="4" borderId="5" xfId="5" applyNumberFormat="1" applyFont="1" applyFill="1" applyBorder="1" applyAlignment="1">
      <alignment horizontal="right" vertical="center" wrapText="1"/>
    </xf>
    <xf numFmtId="43" fontId="20" fillId="4" borderId="5" xfId="5" applyNumberFormat="1" applyFont="1" applyFill="1" applyBorder="1" applyAlignment="1">
      <alignment horizontal="right" vertical="center" wrapText="1"/>
    </xf>
    <xf numFmtId="0" fontId="20" fillId="3" borderId="0" xfId="0" applyFont="1" applyFill="1" applyBorder="1" applyAlignment="1">
      <alignment horizontal="center" vertical="center" wrapText="1"/>
    </xf>
    <xf numFmtId="167" fontId="20" fillId="3" borderId="0" xfId="5" applyNumberFormat="1" applyFont="1" applyFill="1" applyBorder="1" applyAlignment="1">
      <alignment horizontal="right" vertical="center" wrapText="1"/>
    </xf>
    <xf numFmtId="168" fontId="20" fillId="3" borderId="0" xfId="5" applyNumberFormat="1" applyFont="1" applyFill="1" applyBorder="1" applyAlignment="1">
      <alignment horizontal="right" vertical="center" wrapText="1"/>
    </xf>
    <xf numFmtId="0" fontId="3" fillId="0" borderId="0" xfId="0" applyFont="1" applyAlignment="1">
      <alignment horizontal="center"/>
    </xf>
    <xf numFmtId="0" fontId="3" fillId="0" borderId="0" xfId="0" applyFont="1" applyAlignment="1"/>
    <xf numFmtId="9" fontId="4" fillId="0" borderId="0" xfId="2" applyFont="1"/>
    <xf numFmtId="0" fontId="0" fillId="0" borderId="5" xfId="0" applyBorder="1" applyAlignment="1">
      <alignment wrapText="1"/>
    </xf>
    <xf numFmtId="3" fontId="0" fillId="0" borderId="5" xfId="0" applyNumberFormat="1" applyBorder="1"/>
    <xf numFmtId="167" fontId="0" fillId="0" borderId="14" xfId="1" applyNumberFormat="1" applyFont="1" applyBorder="1" applyAlignment="1">
      <alignment vertical="center"/>
    </xf>
    <xf numFmtId="43" fontId="0" fillId="0" borderId="14" xfId="1" applyNumberFormat="1" applyFont="1" applyBorder="1" applyAlignment="1">
      <alignment vertical="center"/>
    </xf>
    <xf numFmtId="0" fontId="18" fillId="2" borderId="10" xfId="0" applyNumberFormat="1" applyFont="1" applyFill="1" applyBorder="1" applyAlignment="1">
      <alignment horizontal="center" vertical="center" wrapText="1"/>
    </xf>
    <xf numFmtId="0" fontId="18" fillId="2" borderId="11" xfId="0" applyNumberFormat="1" applyFont="1" applyFill="1" applyBorder="1" applyAlignment="1">
      <alignment horizontal="center" vertical="center" wrapText="1"/>
    </xf>
    <xf numFmtId="0" fontId="0" fillId="0" borderId="13" xfId="0" applyNumberFormat="1" applyBorder="1" applyAlignment="1">
      <alignment vertical="center" wrapText="1"/>
    </xf>
    <xf numFmtId="0" fontId="0" fillId="0" borderId="14" xfId="0" applyNumberFormat="1" applyBorder="1" applyAlignment="1">
      <alignment vertical="center" wrapText="1"/>
    </xf>
    <xf numFmtId="0" fontId="0" fillId="0" borderId="14" xfId="0" applyNumberFormat="1" applyBorder="1" applyAlignment="1">
      <alignment horizontal="left" vertical="center"/>
    </xf>
    <xf numFmtId="0" fontId="0" fillId="0" borderId="16" xfId="0" applyNumberFormat="1" applyBorder="1" applyAlignment="1">
      <alignment vertical="center" wrapText="1"/>
    </xf>
    <xf numFmtId="0" fontId="0" fillId="0" borderId="0" xfId="0" applyNumberFormat="1" applyAlignment="1">
      <alignment horizontal="center"/>
    </xf>
    <xf numFmtId="0" fontId="0" fillId="0" borderId="0" xfId="0" applyNumberFormat="1"/>
    <xf numFmtId="0" fontId="0" fillId="0" borderId="13" xfId="0" applyNumberFormat="1" applyBorder="1" applyAlignment="1">
      <alignment horizontal="center" vertical="center"/>
    </xf>
    <xf numFmtId="0" fontId="19" fillId="0" borderId="0" xfId="0" applyNumberFormat="1" applyFont="1" applyFill="1" applyBorder="1" applyAlignment="1">
      <alignment horizontal="center" vertical="center"/>
    </xf>
    <xf numFmtId="43" fontId="7" fillId="0" borderId="0" xfId="1" applyNumberFormat="1" applyFont="1" applyAlignment="1">
      <alignment horizontal="right"/>
    </xf>
    <xf numFmtId="43" fontId="18" fillId="2" borderId="12" xfId="1" applyNumberFormat="1" applyFont="1" applyFill="1" applyBorder="1" applyAlignment="1">
      <alignment horizontal="center" vertical="center" wrapText="1"/>
    </xf>
    <xf numFmtId="43" fontId="0" fillId="0" borderId="15" xfId="1" applyNumberFormat="1" applyFont="1" applyBorder="1" applyAlignment="1">
      <alignment vertical="center"/>
    </xf>
    <xf numFmtId="43" fontId="18" fillId="4" borderId="19" xfId="1" applyNumberFormat="1" applyFont="1" applyFill="1" applyBorder="1" applyAlignment="1">
      <alignment vertical="center"/>
    </xf>
    <xf numFmtId="2" fontId="21" fillId="3" borderId="0" xfId="0" applyNumberFormat="1" applyFont="1" applyFill="1"/>
    <xf numFmtId="0" fontId="5" fillId="0" borderId="36" xfId="0" applyNumberFormat="1" applyFont="1" applyBorder="1" applyAlignment="1">
      <alignment horizontal="left"/>
    </xf>
    <xf numFmtId="0" fontId="5" fillId="0" borderId="26" xfId="0" applyFont="1" applyBorder="1"/>
    <xf numFmtId="0" fontId="5" fillId="0" borderId="26" xfId="0" applyFont="1" applyBorder="1" applyAlignment="1">
      <alignment horizontal="center"/>
    </xf>
    <xf numFmtId="3" fontId="5" fillId="0" borderId="26" xfId="0" applyNumberFormat="1" applyFont="1" applyBorder="1"/>
    <xf numFmtId="166" fontId="5" fillId="0" borderId="37" xfId="3" applyNumberFormat="1" applyFont="1" applyBorder="1"/>
    <xf numFmtId="3" fontId="5" fillId="0" borderId="8" xfId="0" applyNumberFormat="1" applyFont="1" applyFill="1" applyBorder="1"/>
    <xf numFmtId="4" fontId="0" fillId="0" borderId="5" xfId="0" applyNumberFormat="1" applyBorder="1"/>
    <xf numFmtId="3" fontId="5" fillId="0" borderId="0" xfId="0" applyNumberFormat="1" applyFont="1" applyFill="1" applyBorder="1"/>
    <xf numFmtId="168" fontId="0" fillId="0" borderId="15" xfId="1" applyNumberFormat="1" applyFont="1" applyBorder="1" applyAlignment="1">
      <alignment vertical="center"/>
    </xf>
    <xf numFmtId="168" fontId="0" fillId="0" borderId="14" xfId="1" applyNumberFormat="1" applyFont="1" applyBorder="1" applyAlignment="1">
      <alignment vertical="center"/>
    </xf>
    <xf numFmtId="169" fontId="21" fillId="3" borderId="0" xfId="0" applyNumberFormat="1" applyFont="1" applyFill="1" applyAlignment="1">
      <alignment horizontal="center"/>
    </xf>
    <xf numFmtId="1" fontId="21" fillId="3" borderId="5" xfId="0" applyNumberFormat="1" applyFont="1" applyFill="1" applyBorder="1" applyAlignment="1">
      <alignment horizontal="center"/>
    </xf>
    <xf numFmtId="43" fontId="18" fillId="2" borderId="11" xfId="1" applyFont="1" applyFill="1" applyBorder="1" applyAlignment="1">
      <alignment horizontal="center" vertical="center" wrapText="1"/>
    </xf>
    <xf numFmtId="43" fontId="18" fillId="2" borderId="12" xfId="1" applyFont="1" applyFill="1" applyBorder="1" applyAlignment="1">
      <alignment horizontal="center" vertical="center" wrapText="1"/>
    </xf>
    <xf numFmtId="43" fontId="0" fillId="0" borderId="14" xfId="1" applyFont="1" applyBorder="1" applyAlignment="1">
      <alignment horizontal="left" vertical="center"/>
    </xf>
    <xf numFmtId="43" fontId="0" fillId="0" borderId="14" xfId="1" applyFont="1" applyBorder="1" applyAlignment="1">
      <alignment vertical="center"/>
    </xf>
    <xf numFmtId="43" fontId="0" fillId="0" borderId="15" xfId="1" applyFont="1" applyBorder="1" applyAlignment="1">
      <alignment vertical="center"/>
    </xf>
    <xf numFmtId="43" fontId="0" fillId="0" borderId="14" xfId="1" applyFont="1" applyFill="1" applyBorder="1" applyAlignment="1">
      <alignment horizontal="left" vertical="center"/>
    </xf>
    <xf numFmtId="43" fontId="0" fillId="0" borderId="16" xfId="1" applyFont="1" applyBorder="1" applyAlignment="1">
      <alignment horizontal="left" vertical="center"/>
    </xf>
    <xf numFmtId="43" fontId="0" fillId="0" borderId="16" xfId="1" applyFont="1" applyBorder="1"/>
    <xf numFmtId="43" fontId="11" fillId="0" borderId="14" xfId="1" applyFont="1" applyBorder="1" applyAlignment="1">
      <alignment vertical="center"/>
    </xf>
    <xf numFmtId="0" fontId="8" fillId="0" borderId="0" xfId="0" applyFont="1" applyAlignment="1">
      <alignment horizontal="center" vertical="center" wrapText="1" shrinkToFit="1"/>
    </xf>
    <xf numFmtId="0" fontId="5" fillId="0" borderId="0" xfId="0" applyFont="1" applyFill="1" applyBorder="1" applyAlignment="1">
      <alignment horizontal="left" vertical="center" wrapText="1"/>
    </xf>
    <xf numFmtId="0" fontId="15" fillId="0" borderId="0" xfId="0" applyFont="1" applyAlignment="1">
      <alignment horizontal="center"/>
    </xf>
    <xf numFmtId="0" fontId="3" fillId="0" borderId="0" xfId="0" applyFont="1" applyAlignment="1">
      <alignment horizontal="center"/>
    </xf>
    <xf numFmtId="0" fontId="18" fillId="4" borderId="17" xfId="0" applyFont="1" applyFill="1" applyBorder="1" applyAlignment="1">
      <alignment horizontal="center" vertical="center"/>
    </xf>
    <xf numFmtId="0" fontId="18" fillId="4" borderId="18" xfId="0" applyFont="1" applyFill="1" applyBorder="1" applyAlignment="1">
      <alignment horizontal="center" vertical="center"/>
    </xf>
    <xf numFmtId="0" fontId="17" fillId="0" borderId="0" xfId="0" applyFont="1" applyAlignment="1">
      <alignment horizontal="center"/>
    </xf>
    <xf numFmtId="0" fontId="7" fillId="0" borderId="0" xfId="0" applyFont="1" applyAlignment="1">
      <alignment horizontal="center"/>
    </xf>
    <xf numFmtId="0" fontId="19" fillId="2" borderId="25" xfId="0" applyNumberFormat="1" applyFont="1" applyFill="1" applyBorder="1" applyAlignment="1">
      <alignment horizontal="center" vertical="center"/>
    </xf>
    <xf numFmtId="0" fontId="19" fillId="2" borderId="24" xfId="0" applyNumberFormat="1" applyFont="1" applyFill="1" applyBorder="1" applyAlignment="1">
      <alignment horizontal="center" vertical="center"/>
    </xf>
    <xf numFmtId="0" fontId="17" fillId="0" borderId="0" xfId="0" applyNumberFormat="1" applyFont="1" applyAlignment="1">
      <alignment horizontal="center"/>
    </xf>
    <xf numFmtId="0" fontId="7" fillId="0" borderId="0" xfId="0" applyNumberFormat="1" applyFont="1" applyAlignment="1">
      <alignment horizontal="center"/>
    </xf>
    <xf numFmtId="0" fontId="19" fillId="2" borderId="17" xfId="0" applyNumberFormat="1" applyFont="1" applyFill="1" applyBorder="1" applyAlignment="1">
      <alignment horizontal="center" vertical="center"/>
    </xf>
    <xf numFmtId="0" fontId="19" fillId="2" borderId="18" xfId="0" applyNumberFormat="1" applyFont="1" applyFill="1" applyBorder="1" applyAlignment="1">
      <alignment horizontal="center" vertical="center"/>
    </xf>
    <xf numFmtId="0" fontId="20" fillId="4" borderId="5" xfId="0" applyFont="1" applyFill="1" applyBorder="1" applyAlignment="1">
      <alignment horizontal="center" vertical="center" wrapText="1"/>
    </xf>
    <xf numFmtId="0" fontId="20" fillId="3" borderId="0" xfId="6" applyFont="1" applyFill="1" applyAlignment="1">
      <alignment horizontal="center"/>
    </xf>
    <xf numFmtId="0" fontId="20" fillId="3" borderId="0" xfId="0" applyFont="1" applyFill="1" applyAlignment="1">
      <alignment horizontal="left"/>
    </xf>
    <xf numFmtId="0" fontId="20" fillId="3" borderId="0" xfId="6" applyNumberFormat="1" applyFont="1" applyFill="1" applyAlignment="1">
      <alignment horizontal="center" vertical="center"/>
    </xf>
    <xf numFmtId="0" fontId="23" fillId="3" borderId="0" xfId="0" applyFont="1" applyFill="1" applyAlignment="1">
      <alignment horizontal="center"/>
    </xf>
  </cellXfs>
  <cellStyles count="208">
    <cellStyle name="??" xfId="8"/>
    <cellStyle name="?? [0.00]_PRODUCT DETAIL Q1" xfId="9"/>
    <cellStyle name="?? [0]" xfId="10"/>
    <cellStyle name="???? [0.00]_PRODUCT DETAIL Q1" xfId="11"/>
    <cellStyle name="????_PRODUCT DETAIL Q1" xfId="12"/>
    <cellStyle name="???[0]_Book1" xfId="13"/>
    <cellStyle name="???_95" xfId="14"/>
    <cellStyle name="??_(????)??????" xfId="15"/>
    <cellStyle name="_Book1" xfId="16"/>
    <cellStyle name="1" xfId="17"/>
    <cellStyle name="2" xfId="18"/>
    <cellStyle name="20% - Accent1" xfId="180" builtinId="30" customBuiltin="1"/>
    <cellStyle name="20% - Accent2" xfId="184" builtinId="34" customBuiltin="1"/>
    <cellStyle name="20% - Accent3" xfId="188" builtinId="38" customBuiltin="1"/>
    <cellStyle name="20% - Accent4" xfId="192" builtinId="42" customBuiltin="1"/>
    <cellStyle name="20% - Accent5" xfId="196" builtinId="46" customBuiltin="1"/>
    <cellStyle name="20% - Accent6" xfId="200" builtinId="50" customBuiltin="1"/>
    <cellStyle name="3" xfId="19"/>
    <cellStyle name="4" xfId="20"/>
    <cellStyle name="40% - Accent1" xfId="181" builtinId="31" customBuiltin="1"/>
    <cellStyle name="40% - Accent2" xfId="185" builtinId="35" customBuiltin="1"/>
    <cellStyle name="40% - Accent3" xfId="189" builtinId="39" customBuiltin="1"/>
    <cellStyle name="40% - Accent4" xfId="193" builtinId="43" customBuiltin="1"/>
    <cellStyle name="40% - Accent5" xfId="197" builtinId="47" customBuiltin="1"/>
    <cellStyle name="40% - Accent6" xfId="201" builtinId="51" customBuiltin="1"/>
    <cellStyle name="60% - Accent1" xfId="182" builtinId="32" customBuiltin="1"/>
    <cellStyle name="60% - Accent2" xfId="186" builtinId="36" customBuiltin="1"/>
    <cellStyle name="60% - Accent3" xfId="190" builtinId="40" customBuiltin="1"/>
    <cellStyle name="60% - Accent4" xfId="194" builtinId="44" customBuiltin="1"/>
    <cellStyle name="60% - Accent5" xfId="198" builtinId="48" customBuiltin="1"/>
    <cellStyle name="60% - Accent6" xfId="202" builtinId="52" customBuiltin="1"/>
    <cellStyle name="Accent1" xfId="179" builtinId="29" customBuiltin="1"/>
    <cellStyle name="Accent2" xfId="183" builtinId="33" customBuiltin="1"/>
    <cellStyle name="Accent3" xfId="187" builtinId="37" customBuiltin="1"/>
    <cellStyle name="Accent4" xfId="191" builtinId="41" customBuiltin="1"/>
    <cellStyle name="Accent5" xfId="195" builtinId="45" customBuiltin="1"/>
    <cellStyle name="Accent6" xfId="199" builtinId="49" customBuiltin="1"/>
    <cellStyle name="AeE­ [0]_INQUIRY ¿μ¾÷AßAø " xfId="21"/>
    <cellStyle name="ÅëÈ­ [0]_S" xfId="22"/>
    <cellStyle name="AeE­_INQUIRY ¿μ¾÷AßAø " xfId="23"/>
    <cellStyle name="ÅëÈ­_S" xfId="24"/>
    <cellStyle name="AÞ¸¶ [0]_INQUIRY ¿?¾÷AßAø " xfId="25"/>
    <cellStyle name="ÄÞ¸¶ [0]_S" xfId="26"/>
    <cellStyle name="AÞ¸¶_INQUIRY ¿?¾÷AßAø " xfId="27"/>
    <cellStyle name="ÄÞ¸¶_S" xfId="28"/>
    <cellStyle name="Bad" xfId="169" builtinId="27" customBuiltin="1"/>
    <cellStyle name="C?AØ_¿?¾÷CoE² " xfId="29"/>
    <cellStyle name="C￥AØ_¿μ¾÷CoE² " xfId="30"/>
    <cellStyle name="Ç¥ÁØ_S" xfId="31"/>
    <cellStyle name="C￥AØ_Sheet1_¿μ¾÷CoE² " xfId="32"/>
    <cellStyle name="Calc Currency (0)" xfId="33"/>
    <cellStyle name="Calc Currency (0) 2" xfId="34"/>
    <cellStyle name="Calc Currency (0) 3" xfId="35"/>
    <cellStyle name="Calculation" xfId="173" builtinId="22" customBuiltin="1"/>
    <cellStyle name="Check Cell" xfId="175" builtinId="23" customBuiltin="1"/>
    <cellStyle name="Comma" xfId="1" builtinId="3"/>
    <cellStyle name="Comma 2" xfId="37"/>
    <cellStyle name="Comma 2 2" xfId="38"/>
    <cellStyle name="Comma 2 2 2" xfId="39"/>
    <cellStyle name="Comma 2 2 3" xfId="4"/>
    <cellStyle name="Comma 2 2 3 2" xfId="40"/>
    <cellStyle name="Comma 2 2 4" xfId="41"/>
    <cellStyle name="Comma 2 3" xfId="42"/>
    <cellStyle name="Comma 2 4" xfId="43"/>
    <cellStyle name="Comma 2 5" xfId="44"/>
    <cellStyle name="Comma 3" xfId="45"/>
    <cellStyle name="Comma 3 2" xfId="46"/>
    <cellStyle name="Comma 3 3" xfId="47"/>
    <cellStyle name="Comma 3 4" xfId="48"/>
    <cellStyle name="Comma 4" xfId="5"/>
    <cellStyle name="Comma 4 2" xfId="49"/>
    <cellStyle name="Comma 5" xfId="36"/>
    <cellStyle name="Comma 6" xfId="204"/>
    <cellStyle name="Comma0" xfId="50"/>
    <cellStyle name="Currency0" xfId="51"/>
    <cellStyle name="Date" xfId="52"/>
    <cellStyle name="Explanatory Text" xfId="177" builtinId="53" customBuiltin="1"/>
    <cellStyle name="Fixed" xfId="53"/>
    <cellStyle name="Good" xfId="168" builtinId="26" customBuiltin="1"/>
    <cellStyle name="Header1" xfId="54"/>
    <cellStyle name="Header2" xfId="55"/>
    <cellStyle name="Heading 1" xfId="164" builtinId="16" customBuiltin="1"/>
    <cellStyle name="Heading 1 2" xfId="56"/>
    <cellStyle name="Heading 1 3" xfId="57"/>
    <cellStyle name="Heading 1 4" xfId="58"/>
    <cellStyle name="Heading 1 5" xfId="59"/>
    <cellStyle name="Heading 1 6" xfId="60"/>
    <cellStyle name="Heading 1 7" xfId="61"/>
    <cellStyle name="Heading 1 8" xfId="62"/>
    <cellStyle name="Heading 1 9" xfId="63"/>
    <cellStyle name="Heading 2" xfId="165" builtinId="17" customBuiltin="1"/>
    <cellStyle name="Heading 2 2" xfId="64"/>
    <cellStyle name="Heading 2 3" xfId="65"/>
    <cellStyle name="Heading 2 4" xfId="66"/>
    <cellStyle name="Heading 2 5" xfId="67"/>
    <cellStyle name="Heading 2 6" xfId="68"/>
    <cellStyle name="Heading 2 7" xfId="69"/>
    <cellStyle name="Heading 2 8" xfId="70"/>
    <cellStyle name="Heading 2 9" xfId="71"/>
    <cellStyle name="Heading 3" xfId="166" builtinId="18" customBuiltin="1"/>
    <cellStyle name="Heading 4" xfId="167" builtinId="19" customBuiltin="1"/>
    <cellStyle name="Input" xfId="171" builtinId="20" customBuiltin="1"/>
    <cellStyle name="Ledger 17 x 11 in" xfId="72"/>
    <cellStyle name="Linked Cell" xfId="174" builtinId="24" customBuiltin="1"/>
    <cellStyle name="moi" xfId="73"/>
    <cellStyle name="moi 2" xfId="74"/>
    <cellStyle name="moi 3" xfId="75"/>
    <cellStyle name="n" xfId="76"/>
    <cellStyle name="Neutral" xfId="170" builtinId="28" customBuiltin="1"/>
    <cellStyle name="Normal" xfId="0" builtinId="0"/>
    <cellStyle name="Normal - Style1" xfId="77"/>
    <cellStyle name="Normal 10" xfId="6"/>
    <cellStyle name="Normal 11" xfId="78"/>
    <cellStyle name="Normal 12" xfId="79"/>
    <cellStyle name="Normal 13" xfId="80"/>
    <cellStyle name="Normal 14" xfId="81"/>
    <cellStyle name="Normal 15" xfId="82"/>
    <cellStyle name="Normal 16" xfId="83"/>
    <cellStyle name="Normal 17" xfId="84"/>
    <cellStyle name="Normal 18" xfId="85"/>
    <cellStyle name="Normal 19" xfId="86"/>
    <cellStyle name="Normal 2" xfId="87"/>
    <cellStyle name="Normal 2 2" xfId="88"/>
    <cellStyle name="Normal 2 2 2" xfId="89"/>
    <cellStyle name="Normal 2 2 3" xfId="90"/>
    <cellStyle name="Normal 2 2 4" xfId="91"/>
    <cellStyle name="Normal 2 3" xfId="92"/>
    <cellStyle name="Normal 2 4" xfId="93"/>
    <cellStyle name="Normal 2 5" xfId="94"/>
    <cellStyle name="Normal 2 6" xfId="95"/>
    <cellStyle name="Normal 2 7" xfId="96"/>
    <cellStyle name="Normal 20" xfId="97"/>
    <cellStyle name="Normal 21" xfId="98"/>
    <cellStyle name="Normal 22" xfId="99"/>
    <cellStyle name="Normal 23" xfId="100"/>
    <cellStyle name="Normal 24" xfId="7"/>
    <cellStyle name="Normal 25" xfId="126"/>
    <cellStyle name="Normal 26" xfId="162"/>
    <cellStyle name="Normal 27" xfId="161"/>
    <cellStyle name="Normal 28" xfId="203"/>
    <cellStyle name="Normal 29" xfId="206"/>
    <cellStyle name="Normal 3" xfId="101"/>
    <cellStyle name="Normal 3 2" xfId="102"/>
    <cellStyle name="Normal 3 3" xfId="103"/>
    <cellStyle name="Normal 3 4" xfId="104"/>
    <cellStyle name="Normal 3 5" xfId="105"/>
    <cellStyle name="Normal 3_Book1" xfId="106"/>
    <cellStyle name="Normal 30" xfId="205"/>
    <cellStyle name="Normal 4" xfId="107"/>
    <cellStyle name="Normal 4 2" xfId="108"/>
    <cellStyle name="Normal 4 3" xfId="109"/>
    <cellStyle name="Normal 4 4" xfId="110"/>
    <cellStyle name="Normal 4 5" xfId="111"/>
    <cellStyle name="Normal 5" xfId="112"/>
    <cellStyle name="Normal 5 2" xfId="113"/>
    <cellStyle name="Normal 5 3" xfId="114"/>
    <cellStyle name="Normal 5 4" xfId="115"/>
    <cellStyle name="Normal 5 5" xfId="116"/>
    <cellStyle name="Normal 6" xfId="117"/>
    <cellStyle name="Normal 7" xfId="118"/>
    <cellStyle name="Normal 8" xfId="119"/>
    <cellStyle name="Normal 9" xfId="120"/>
    <cellStyle name="Normal1" xfId="121"/>
    <cellStyle name="Normal1 2" xfId="122"/>
    <cellStyle name="Normal1 3" xfId="123"/>
    <cellStyle name="Note 2" xfId="207"/>
    <cellStyle name="Output" xfId="172" builtinId="21" customBuiltin="1"/>
    <cellStyle name="Percent" xfId="2" builtinId="5"/>
    <cellStyle name="Percent 2" xfId="125"/>
    <cellStyle name="Percent 2 2" xfId="3"/>
    <cellStyle name="Percent 3" xfId="127"/>
    <cellStyle name="Percent 4" xfId="128"/>
    <cellStyle name="Percent 5" xfId="129"/>
    <cellStyle name="Percent 6" xfId="130"/>
    <cellStyle name="Percent 7" xfId="124"/>
    <cellStyle name="Style 1" xfId="131"/>
    <cellStyle name="Title" xfId="163" builtinId="15" customBuiltin="1"/>
    <cellStyle name="Total" xfId="178" builtinId="25" customBuiltin="1"/>
    <cellStyle name="Total 2" xfId="132"/>
    <cellStyle name="Total 3" xfId="133"/>
    <cellStyle name="Total 4" xfId="134"/>
    <cellStyle name="Total 5" xfId="135"/>
    <cellStyle name="Total 6" xfId="136"/>
    <cellStyle name="Total 7" xfId="137"/>
    <cellStyle name="Total 8" xfId="138"/>
    <cellStyle name="Total 9" xfId="139"/>
    <cellStyle name="Warning Text" xfId="176" builtinId="11" customBuiltin="1"/>
    <cellStyle name="xuan" xfId="140"/>
    <cellStyle name=" [0.00]_ Att. 1- Cover" xfId="141"/>
    <cellStyle name="_ Att. 1- Cover" xfId="142"/>
    <cellStyle name="?_ Att. 1- Cover" xfId="143"/>
    <cellStyle name="똿뗦먛귟 [0.00]_PRODUCT DETAIL Q1" xfId="144"/>
    <cellStyle name="똿뗦먛귟_PRODUCT DETAIL Q1" xfId="145"/>
    <cellStyle name="믅됞 [0.00]_PRODUCT DETAIL Q1" xfId="146"/>
    <cellStyle name="믅됞_PRODUCT DETAIL Q1" xfId="147"/>
    <cellStyle name="백분율_95" xfId="148"/>
    <cellStyle name="뷭?_BOOKSHIP" xfId="149"/>
    <cellStyle name="콤마 [0]_1202" xfId="150"/>
    <cellStyle name="콤마_1202" xfId="151"/>
    <cellStyle name="통화 [0]_1202" xfId="152"/>
    <cellStyle name="통화_1202" xfId="153"/>
    <cellStyle name="표준_(정보부문)월별인원계획" xfId="154"/>
    <cellStyle name="一般_00Q3902REV.1" xfId="155"/>
    <cellStyle name="千分位[0]_00Q3902REV.1" xfId="156"/>
    <cellStyle name="千分位_00Q3902REV.1" xfId="157"/>
    <cellStyle name="貨幣 [0]_00Q3902REV.1" xfId="158"/>
    <cellStyle name="貨幣[0]_BRE" xfId="159"/>
    <cellStyle name="貨幣_00Q3902REV.1" xfId="160"/>
  </cellStyles>
  <dxfs count="7">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FDI%20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ang 8"/>
      <sheetName val="Thang 8 2020"/>
      <sheetName val="Luy ke T8 2020"/>
    </sheetNames>
    <sheetDataSet>
      <sheetData sheetId="0"/>
      <sheetData sheetId="1"/>
      <sheetData sheetId="2">
        <row r="38">
          <cell r="B38" t="str">
            <v>Hàn Quốc</v>
          </cell>
          <cell r="C38">
            <v>8895</v>
          </cell>
          <cell r="D38">
            <v>70158.721787140021</v>
          </cell>
        </row>
        <row r="39">
          <cell r="B39" t="str">
            <v>Nhật Bản</v>
          </cell>
          <cell r="C39">
            <v>4586</v>
          </cell>
          <cell r="D39">
            <v>60258.506670020004</v>
          </cell>
        </row>
        <row r="40">
          <cell r="B40" t="str">
            <v>Singapore</v>
          </cell>
          <cell r="C40">
            <v>2554</v>
          </cell>
          <cell r="D40">
            <v>55019.756536250003</v>
          </cell>
        </row>
        <row r="41">
          <cell r="B41" t="str">
            <v>Đài Loan</v>
          </cell>
          <cell r="C41">
            <v>2764</v>
          </cell>
          <cell r="D41">
            <v>33200.298021449998</v>
          </cell>
        </row>
        <row r="42">
          <cell r="B42" t="str">
            <v>Hồng Kông</v>
          </cell>
          <cell r="C42">
            <v>1911</v>
          </cell>
          <cell r="D42">
            <v>24916.042374929995</v>
          </cell>
        </row>
        <row r="43">
          <cell r="B43" t="str">
            <v>BritishVirginIslands</v>
          </cell>
          <cell r="C43">
            <v>862</v>
          </cell>
          <cell r="D43">
            <v>22051.67811873</v>
          </cell>
        </row>
        <row r="44">
          <cell r="B44" t="str">
            <v>Trung Quốc</v>
          </cell>
          <cell r="C44">
            <v>3049</v>
          </cell>
          <cell r="D44">
            <v>21129.030701429998</v>
          </cell>
        </row>
        <row r="45">
          <cell r="B45" t="str">
            <v>Malaysia</v>
          </cell>
          <cell r="C45">
            <v>640</v>
          </cell>
          <cell r="D45">
            <v>12771.047777</v>
          </cell>
        </row>
        <row r="46">
          <cell r="B46" t="str">
            <v>Thái Lan</v>
          </cell>
          <cell r="C46">
            <v>580</v>
          </cell>
          <cell r="D46">
            <v>12416.5382446</v>
          </cell>
        </row>
        <row r="47">
          <cell r="B47" t="str">
            <v>Hà Lan</v>
          </cell>
          <cell r="C47">
            <v>362</v>
          </cell>
          <cell r="D47">
            <v>10317.817515999999</v>
          </cell>
        </row>
        <row r="48">
          <cell r="B48" t="str">
            <v>Hoa Kỳ</v>
          </cell>
          <cell r="C48">
            <v>1054</v>
          </cell>
          <cell r="D48">
            <v>9339.4710621200011</v>
          </cell>
        </row>
        <row r="49">
          <cell r="B49" t="str">
            <v>Samoa</v>
          </cell>
          <cell r="C49">
            <v>375</v>
          </cell>
          <cell r="D49">
            <v>7865.3520070000004</v>
          </cell>
        </row>
        <row r="50">
          <cell r="B50" t="str">
            <v>Cayman Islands</v>
          </cell>
          <cell r="C50">
            <v>119</v>
          </cell>
          <cell r="D50">
            <v>7246.7504230000004</v>
          </cell>
        </row>
        <row r="51">
          <cell r="B51" t="str">
            <v>Canada</v>
          </cell>
          <cell r="C51">
            <v>209</v>
          </cell>
          <cell r="D51">
            <v>5046.746067</v>
          </cell>
        </row>
        <row r="52">
          <cell r="B52" t="str">
            <v>Pháp</v>
          </cell>
          <cell r="C52">
            <v>604</v>
          </cell>
          <cell r="D52">
            <v>3617.4373030000002</v>
          </cell>
        </row>
        <row r="53">
          <cell r="B53" t="str">
            <v>Vương quốc Anh</v>
          </cell>
          <cell r="C53">
            <v>400</v>
          </cell>
          <cell r="D53">
            <v>3603.1802811800003</v>
          </cell>
        </row>
        <row r="54">
          <cell r="B54" t="str">
            <v>Luxembourg</v>
          </cell>
          <cell r="C54">
            <v>53</v>
          </cell>
          <cell r="D54">
            <v>2094.0619689999999</v>
          </cell>
        </row>
        <row r="55">
          <cell r="B55" t="str">
            <v>CHLB Đức</v>
          </cell>
          <cell r="C55">
            <v>370</v>
          </cell>
          <cell r="D55">
            <v>2093.438232</v>
          </cell>
        </row>
        <row r="56">
          <cell r="B56" t="str">
            <v>Thụy Sỹ</v>
          </cell>
          <cell r="C56">
            <v>170</v>
          </cell>
          <cell r="D56">
            <v>2040.06877775</v>
          </cell>
        </row>
        <row r="57">
          <cell r="B57" t="str">
            <v>Australia</v>
          </cell>
          <cell r="C57">
            <v>510</v>
          </cell>
          <cell r="D57">
            <v>1913.277092</v>
          </cell>
        </row>
        <row r="58">
          <cell r="B58" t="str">
            <v>Seychelles</v>
          </cell>
          <cell r="C58">
            <v>224</v>
          </cell>
          <cell r="D58">
            <v>1483.7538589999999</v>
          </cell>
        </row>
        <row r="59">
          <cell r="B59" t="str">
            <v>Bỉ</v>
          </cell>
          <cell r="C59">
            <v>76</v>
          </cell>
          <cell r="D59">
            <v>1121.5812635499999</v>
          </cell>
        </row>
        <row r="60">
          <cell r="B60" t="str">
            <v>Brunei Darussalam</v>
          </cell>
          <cell r="C60">
            <v>165</v>
          </cell>
          <cell r="D60">
            <v>1069.4257110000001</v>
          </cell>
        </row>
        <row r="61">
          <cell r="B61" t="str">
            <v>British West Indies</v>
          </cell>
          <cell r="C61">
            <v>20</v>
          </cell>
          <cell r="D61">
            <v>974.65800000000002</v>
          </cell>
        </row>
        <row r="62">
          <cell r="B62" t="str">
            <v>Liên bang Nga</v>
          </cell>
          <cell r="C62">
            <v>142</v>
          </cell>
          <cell r="D62">
            <v>943.23847899999998</v>
          </cell>
        </row>
        <row r="63">
          <cell r="B63" t="str">
            <v>Ấn Độ</v>
          </cell>
          <cell r="C63">
            <v>286</v>
          </cell>
          <cell r="D63">
            <v>889.59996100000001</v>
          </cell>
        </row>
        <row r="64">
          <cell r="B64" t="str">
            <v>Thổ Nhĩ Kỳ</v>
          </cell>
          <cell r="C64">
            <v>25</v>
          </cell>
          <cell r="D64">
            <v>708.59799999999996</v>
          </cell>
        </row>
        <row r="65">
          <cell r="B65" t="str">
            <v>Indonesia</v>
          </cell>
          <cell r="C65">
            <v>94</v>
          </cell>
          <cell r="D65">
            <v>590.637021</v>
          </cell>
        </row>
        <row r="66">
          <cell r="B66" t="str">
            <v>Cộng Hòa Síp</v>
          </cell>
          <cell r="C66">
            <v>19</v>
          </cell>
          <cell r="D66">
            <v>478.66195699999997</v>
          </cell>
        </row>
        <row r="67">
          <cell r="B67" t="str">
            <v>Đan Mạch</v>
          </cell>
          <cell r="C67">
            <v>141</v>
          </cell>
          <cell r="D67">
            <v>431.86703999999997</v>
          </cell>
        </row>
        <row r="68">
          <cell r="B68" t="str">
            <v>Italia</v>
          </cell>
          <cell r="C68">
            <v>116</v>
          </cell>
          <cell r="D68">
            <v>389.60348499999998</v>
          </cell>
        </row>
        <row r="69">
          <cell r="B69" t="str">
            <v>Mauritius</v>
          </cell>
          <cell r="C69">
            <v>55</v>
          </cell>
          <cell r="D69">
            <v>389.46025300000002</v>
          </cell>
        </row>
        <row r="70">
          <cell r="B70" t="str">
            <v>Thụy Điển</v>
          </cell>
          <cell r="C70">
            <v>81</v>
          </cell>
          <cell r="D70">
            <v>379.96533899999997</v>
          </cell>
        </row>
        <row r="71">
          <cell r="B71" t="str">
            <v>Ba Lan</v>
          </cell>
          <cell r="C71">
            <v>21</v>
          </cell>
          <cell r="D71">
            <v>371.839496</v>
          </cell>
        </row>
        <row r="72">
          <cell r="B72" t="str">
            <v>Bermuda</v>
          </cell>
          <cell r="C72">
            <v>11</v>
          </cell>
          <cell r="D72">
            <v>357.359667</v>
          </cell>
        </row>
        <row r="73">
          <cell r="B73" t="str">
            <v>Marshall Islands</v>
          </cell>
          <cell r="C73">
            <v>11</v>
          </cell>
          <cell r="D73">
            <v>292.151589</v>
          </cell>
        </row>
        <row r="74">
          <cell r="B74" t="str">
            <v>Philippines</v>
          </cell>
          <cell r="C74">
            <v>77</v>
          </cell>
          <cell r="D74">
            <v>265.28499599999998</v>
          </cell>
        </row>
        <row r="75">
          <cell r="B75" t="str">
            <v>New Zealand</v>
          </cell>
          <cell r="C75">
            <v>42</v>
          </cell>
          <cell r="D75">
            <v>209.50231500000001</v>
          </cell>
        </row>
        <row r="76">
          <cell r="B76" t="str">
            <v>Belize</v>
          </cell>
          <cell r="C76">
            <v>27</v>
          </cell>
          <cell r="D76">
            <v>204.116468</v>
          </cell>
        </row>
        <row r="77">
          <cell r="B77" t="str">
            <v>Nauy</v>
          </cell>
          <cell r="C77">
            <v>46</v>
          </cell>
          <cell r="D77">
            <v>191.92662300000001</v>
          </cell>
        </row>
        <row r="78">
          <cell r="B78" t="str">
            <v>Cook Islands</v>
          </cell>
          <cell r="C78">
            <v>2</v>
          </cell>
          <cell r="D78">
            <v>172</v>
          </cell>
        </row>
        <row r="79">
          <cell r="B79" t="str">
            <v>Anguilla</v>
          </cell>
          <cell r="C79">
            <v>23</v>
          </cell>
          <cell r="D79">
            <v>170.09</v>
          </cell>
        </row>
        <row r="80">
          <cell r="B80" t="str">
            <v>Ma Cao</v>
          </cell>
          <cell r="C80">
            <v>17</v>
          </cell>
          <cell r="D80">
            <v>166.675093</v>
          </cell>
        </row>
        <row r="81">
          <cell r="B81" t="str">
            <v>Áo</v>
          </cell>
          <cell r="C81">
            <v>35</v>
          </cell>
          <cell r="D81">
            <v>147.256699</v>
          </cell>
        </row>
        <row r="82">
          <cell r="B82" t="str">
            <v>Slovakia</v>
          </cell>
          <cell r="C82">
            <v>12</v>
          </cell>
          <cell r="D82">
            <v>140.81197900000001</v>
          </cell>
        </row>
        <row r="83">
          <cell r="B83" t="str">
            <v>Tây Ban Nha</v>
          </cell>
          <cell r="C83">
            <v>77</v>
          </cell>
          <cell r="D83">
            <v>112.81091600000001</v>
          </cell>
        </row>
        <row r="84">
          <cell r="B84" t="str">
            <v>Bahamas</v>
          </cell>
          <cell r="C84">
            <v>9</v>
          </cell>
          <cell r="D84">
            <v>109.313075</v>
          </cell>
        </row>
        <row r="85">
          <cell r="B85" t="str">
            <v>Cộng hòa Séc</v>
          </cell>
          <cell r="C85">
            <v>38</v>
          </cell>
          <cell r="D85">
            <v>90.588470000000001</v>
          </cell>
        </row>
        <row r="86">
          <cell r="B86" t="str">
            <v>Angola</v>
          </cell>
          <cell r="C86">
            <v>4</v>
          </cell>
          <cell r="D86">
            <v>82.8</v>
          </cell>
        </row>
        <row r="87">
          <cell r="B87" t="str">
            <v>Lào</v>
          </cell>
          <cell r="C87">
            <v>9</v>
          </cell>
          <cell r="D87">
            <v>70.958528000000001</v>
          </cell>
        </row>
        <row r="88">
          <cell r="B88" t="str">
            <v>Israel</v>
          </cell>
          <cell r="C88">
            <v>30</v>
          </cell>
          <cell r="D88">
            <v>69.260721000000004</v>
          </cell>
        </row>
        <row r="89">
          <cell r="B89" t="str">
            <v>Barbados</v>
          </cell>
          <cell r="C89">
            <v>3</v>
          </cell>
          <cell r="D89">
            <v>68.393000000000001</v>
          </cell>
        </row>
        <row r="90">
          <cell r="B90" t="str">
            <v>Campuchia</v>
          </cell>
          <cell r="C90">
            <v>26</v>
          </cell>
          <cell r="D90">
            <v>68.371229</v>
          </cell>
        </row>
        <row r="91">
          <cell r="B91" t="str">
            <v>Hungary</v>
          </cell>
          <cell r="C91">
            <v>19</v>
          </cell>
          <cell r="D91">
            <v>66.944402999999994</v>
          </cell>
        </row>
        <row r="92">
          <cell r="B92" t="str">
            <v>Ecuador</v>
          </cell>
          <cell r="C92">
            <v>4</v>
          </cell>
          <cell r="D92">
            <v>56.703420000000001</v>
          </cell>
        </row>
        <row r="93">
          <cell r="B93" t="str">
            <v>Các tiểu vương quốc Ả Rập thống nhất</v>
          </cell>
          <cell r="C93">
            <v>25</v>
          </cell>
          <cell r="D93">
            <v>52.187739000000001</v>
          </cell>
        </row>
        <row r="94">
          <cell r="B94" t="str">
            <v>Saint Vincent and the Grenadines</v>
          </cell>
          <cell r="C94">
            <v>5</v>
          </cell>
          <cell r="D94">
            <v>48.9</v>
          </cell>
        </row>
        <row r="95">
          <cell r="B95" t="str">
            <v>Swaziland</v>
          </cell>
          <cell r="C95">
            <v>1</v>
          </cell>
          <cell r="D95">
            <v>45</v>
          </cell>
        </row>
        <row r="96">
          <cell r="B96" t="str">
            <v>Panama</v>
          </cell>
          <cell r="C96">
            <v>13</v>
          </cell>
          <cell r="D96">
            <v>43.46</v>
          </cell>
        </row>
        <row r="97">
          <cell r="B97" t="str">
            <v>Ireland</v>
          </cell>
          <cell r="C97">
            <v>25</v>
          </cell>
          <cell r="D97">
            <v>41.992873000000003</v>
          </cell>
        </row>
        <row r="98">
          <cell r="B98" t="str">
            <v>Sri Lanka</v>
          </cell>
          <cell r="C98">
            <v>24</v>
          </cell>
          <cell r="D98">
            <v>41.835951999999999</v>
          </cell>
        </row>
        <row r="99">
          <cell r="B99" t="str">
            <v>Saint Kitts and Nevis</v>
          </cell>
          <cell r="C99">
            <v>4</v>
          </cell>
          <cell r="D99">
            <v>39.905000000000001</v>
          </cell>
        </row>
        <row r="100">
          <cell r="B100" t="str">
            <v>Channel Islands</v>
          </cell>
          <cell r="C100">
            <v>9</v>
          </cell>
          <cell r="D100">
            <v>38.076000000000001</v>
          </cell>
        </row>
        <row r="101">
          <cell r="B101" t="str">
            <v>Isle of Man</v>
          </cell>
          <cell r="C101">
            <v>1</v>
          </cell>
          <cell r="D101">
            <v>35</v>
          </cell>
        </row>
        <row r="102">
          <cell r="B102" t="str">
            <v>Pakistan</v>
          </cell>
          <cell r="C102">
            <v>58</v>
          </cell>
          <cell r="D102">
            <v>34.520653000000003</v>
          </cell>
        </row>
        <row r="103">
          <cell r="B103" t="str">
            <v>Bulgaria</v>
          </cell>
          <cell r="C103">
            <v>9</v>
          </cell>
          <cell r="D103">
            <v>31.100466999999998</v>
          </cell>
        </row>
        <row r="104">
          <cell r="B104" t="str">
            <v>Ukraina</v>
          </cell>
          <cell r="C104">
            <v>27</v>
          </cell>
          <cell r="D104">
            <v>30.086144000000001</v>
          </cell>
        </row>
        <row r="105">
          <cell r="B105" t="str">
            <v>Irắc</v>
          </cell>
          <cell r="C105">
            <v>7</v>
          </cell>
          <cell r="D105">
            <v>27.291781</v>
          </cell>
        </row>
        <row r="106">
          <cell r="B106" t="str">
            <v>Phần Lan</v>
          </cell>
          <cell r="C106">
            <v>28</v>
          </cell>
          <cell r="D106">
            <v>23.931712999999998</v>
          </cell>
        </row>
        <row r="107">
          <cell r="B107" t="str">
            <v>El Salvador</v>
          </cell>
          <cell r="C107">
            <v>2</v>
          </cell>
          <cell r="D107">
            <v>22.5</v>
          </cell>
        </row>
        <row r="108">
          <cell r="B108" t="str">
            <v>Oman</v>
          </cell>
          <cell r="C108">
            <v>3</v>
          </cell>
          <cell r="D108">
            <v>20.774493</v>
          </cell>
        </row>
        <row r="109">
          <cell r="B109" t="str">
            <v>Costa Rica</v>
          </cell>
          <cell r="C109">
            <v>5</v>
          </cell>
          <cell r="D109">
            <v>16.668061999999999</v>
          </cell>
        </row>
        <row r="110">
          <cell r="B110" t="str">
            <v>Belarus</v>
          </cell>
          <cell r="C110">
            <v>3</v>
          </cell>
          <cell r="D110">
            <v>16.260552000000001</v>
          </cell>
        </row>
        <row r="111">
          <cell r="B111" t="str">
            <v>Lithuania</v>
          </cell>
          <cell r="C111">
            <v>4</v>
          </cell>
          <cell r="D111">
            <v>14.212128</v>
          </cell>
        </row>
        <row r="112">
          <cell r="B112" t="str">
            <v>Armenia</v>
          </cell>
          <cell r="C112">
            <v>2</v>
          </cell>
          <cell r="D112">
            <v>12.98</v>
          </cell>
        </row>
        <row r="113">
          <cell r="B113" t="str">
            <v>Island of Nevis</v>
          </cell>
          <cell r="C113">
            <v>3</v>
          </cell>
          <cell r="D113">
            <v>11.778</v>
          </cell>
        </row>
        <row r="114">
          <cell r="B114" t="str">
            <v>Iceland</v>
          </cell>
          <cell r="C114">
            <v>3</v>
          </cell>
          <cell r="D114">
            <v>8.3149999999999995</v>
          </cell>
        </row>
        <row r="115">
          <cell r="B115" t="str">
            <v>Dominica</v>
          </cell>
          <cell r="C115">
            <v>2</v>
          </cell>
          <cell r="D115">
            <v>8.0431500000000007</v>
          </cell>
        </row>
        <row r="116">
          <cell r="B116" t="str">
            <v>Litva</v>
          </cell>
          <cell r="C116">
            <v>1</v>
          </cell>
          <cell r="D116">
            <v>6.78</v>
          </cell>
        </row>
        <row r="117">
          <cell r="B117" t="str">
            <v>Cu Ba</v>
          </cell>
          <cell r="C117">
            <v>2</v>
          </cell>
          <cell r="D117">
            <v>6.7</v>
          </cell>
        </row>
        <row r="118">
          <cell r="B118" t="str">
            <v>United States Virgin Islands</v>
          </cell>
          <cell r="C118">
            <v>2</v>
          </cell>
          <cell r="D118">
            <v>5.8388039999999997</v>
          </cell>
        </row>
        <row r="119">
          <cell r="B119" t="str">
            <v>Andorra</v>
          </cell>
          <cell r="C119">
            <v>1</v>
          </cell>
          <cell r="D119">
            <v>3.8</v>
          </cell>
        </row>
        <row r="120">
          <cell r="B120" t="str">
            <v>Nigeria</v>
          </cell>
          <cell r="C120">
            <v>37</v>
          </cell>
          <cell r="D120">
            <v>3.7435200000000002</v>
          </cell>
        </row>
        <row r="121">
          <cell r="B121" t="str">
            <v>Guatemala</v>
          </cell>
          <cell r="C121">
            <v>4</v>
          </cell>
          <cell r="D121">
            <v>3.2161849999999998</v>
          </cell>
        </row>
        <row r="122">
          <cell r="B122" t="str">
            <v>Turks &amp; Caicos Islands</v>
          </cell>
          <cell r="C122">
            <v>2</v>
          </cell>
          <cell r="D122">
            <v>3.1</v>
          </cell>
        </row>
        <row r="123">
          <cell r="B123" t="str">
            <v>Brazil</v>
          </cell>
          <cell r="C123">
            <v>4</v>
          </cell>
          <cell r="D123">
            <v>2.8086959999999999</v>
          </cell>
        </row>
        <row r="124">
          <cell r="B124" t="str">
            <v>Ai Cập</v>
          </cell>
          <cell r="C124">
            <v>17</v>
          </cell>
          <cell r="D124">
            <v>2.6169929999999999</v>
          </cell>
        </row>
        <row r="125">
          <cell r="B125" t="str">
            <v>Ả Rập Xê Út</v>
          </cell>
          <cell r="C125">
            <v>6</v>
          </cell>
          <cell r="D125">
            <v>2.3663989999999999</v>
          </cell>
        </row>
        <row r="126">
          <cell r="B126" t="str">
            <v>Slovenia</v>
          </cell>
          <cell r="C126">
            <v>3</v>
          </cell>
          <cell r="D126">
            <v>2.27</v>
          </cell>
        </row>
        <row r="127">
          <cell r="B127" t="str">
            <v>Serbia</v>
          </cell>
          <cell r="C127">
            <v>2</v>
          </cell>
          <cell r="D127">
            <v>1.5845</v>
          </cell>
        </row>
        <row r="128">
          <cell r="B128" t="str">
            <v>Nam Phi</v>
          </cell>
          <cell r="C128">
            <v>17</v>
          </cell>
          <cell r="D128">
            <v>1.5161519999999999</v>
          </cell>
        </row>
        <row r="129">
          <cell r="B129" t="str">
            <v>Kuwait</v>
          </cell>
          <cell r="C129">
            <v>3</v>
          </cell>
          <cell r="D129">
            <v>1.4043000000000001</v>
          </cell>
        </row>
        <row r="130">
          <cell r="B130" t="str">
            <v>Syrian Arab Republic</v>
          </cell>
          <cell r="C130">
            <v>6</v>
          </cell>
          <cell r="D130">
            <v>1.2845420000000001</v>
          </cell>
        </row>
        <row r="131">
          <cell r="B131" t="str">
            <v>Rumani</v>
          </cell>
          <cell r="C131">
            <v>2</v>
          </cell>
          <cell r="D131">
            <v>1.2</v>
          </cell>
        </row>
        <row r="132">
          <cell r="B132" t="str">
            <v>CHDCND Triều Tiên</v>
          </cell>
          <cell r="C132">
            <v>5</v>
          </cell>
          <cell r="D132">
            <v>1.2</v>
          </cell>
        </row>
        <row r="133">
          <cell r="B133" t="str">
            <v>Guinea Bissau</v>
          </cell>
          <cell r="C133">
            <v>1</v>
          </cell>
          <cell r="D133">
            <v>1.192979</v>
          </cell>
        </row>
        <row r="134">
          <cell r="B134" t="str">
            <v>Mông Cổ</v>
          </cell>
          <cell r="C134">
            <v>3</v>
          </cell>
          <cell r="D134">
            <v>1.1000000000000001</v>
          </cell>
        </row>
        <row r="135">
          <cell r="B135" t="str">
            <v>Ma rốc</v>
          </cell>
          <cell r="C135">
            <v>2</v>
          </cell>
          <cell r="D135">
            <v>1.0449999999999999</v>
          </cell>
        </row>
        <row r="136">
          <cell r="B136" t="str">
            <v>Ghana</v>
          </cell>
          <cell r="C136">
            <v>2</v>
          </cell>
          <cell r="D136">
            <v>1.0149999999999999</v>
          </cell>
        </row>
        <row r="137">
          <cell r="B137" t="str">
            <v>Jordan</v>
          </cell>
          <cell r="C137">
            <v>3</v>
          </cell>
          <cell r="D137">
            <v>0.94928699999999999</v>
          </cell>
        </row>
        <row r="138">
          <cell r="B138" t="str">
            <v>Bangladesh</v>
          </cell>
          <cell r="C138">
            <v>15</v>
          </cell>
          <cell r="D138">
            <v>0.82768799999999998</v>
          </cell>
        </row>
        <row r="139">
          <cell r="B139" t="str">
            <v>Myanmar</v>
          </cell>
          <cell r="C139">
            <v>1</v>
          </cell>
          <cell r="D139">
            <v>0.8</v>
          </cell>
        </row>
        <row r="140">
          <cell r="B140" t="str">
            <v>Malta</v>
          </cell>
          <cell r="C140">
            <v>1</v>
          </cell>
          <cell r="D140">
            <v>0.6</v>
          </cell>
        </row>
        <row r="141">
          <cell r="B141" t="str">
            <v>Libăng</v>
          </cell>
          <cell r="C141">
            <v>5</v>
          </cell>
          <cell r="D141">
            <v>0.52500000000000002</v>
          </cell>
        </row>
        <row r="142">
          <cell r="B142" t="str">
            <v>Venezuela</v>
          </cell>
          <cell r="C142">
            <v>2</v>
          </cell>
          <cell r="D142">
            <v>0.50714300000000001</v>
          </cell>
        </row>
        <row r="143">
          <cell r="B143" t="str">
            <v>Guam</v>
          </cell>
          <cell r="C143">
            <v>1</v>
          </cell>
          <cell r="D143">
            <v>0.5</v>
          </cell>
        </row>
        <row r="144">
          <cell r="B144" t="str">
            <v>Kazakhstan</v>
          </cell>
          <cell r="C144">
            <v>3</v>
          </cell>
          <cell r="D144">
            <v>0.49592999999999998</v>
          </cell>
        </row>
        <row r="145">
          <cell r="B145" t="str">
            <v>Afghanistan</v>
          </cell>
          <cell r="C145">
            <v>4</v>
          </cell>
          <cell r="D145">
            <v>0.43879200000000002</v>
          </cell>
        </row>
        <row r="146">
          <cell r="B146" t="str">
            <v>Mali</v>
          </cell>
          <cell r="C146">
            <v>2</v>
          </cell>
          <cell r="D146">
            <v>0.32</v>
          </cell>
        </row>
        <row r="147">
          <cell r="B147" t="str">
            <v>Nepal</v>
          </cell>
          <cell r="C147">
            <v>4</v>
          </cell>
          <cell r="D147">
            <v>0.31545499999999999</v>
          </cell>
        </row>
        <row r="148">
          <cell r="B148" t="str">
            <v>Sudan</v>
          </cell>
          <cell r="C148">
            <v>3</v>
          </cell>
          <cell r="D148">
            <v>0.31282900000000002</v>
          </cell>
        </row>
        <row r="149">
          <cell r="B149" t="str">
            <v>Chile</v>
          </cell>
          <cell r="C149">
            <v>3</v>
          </cell>
          <cell r="D149">
            <v>0.27500000000000002</v>
          </cell>
        </row>
        <row r="150">
          <cell r="B150" t="str">
            <v>Estonia</v>
          </cell>
          <cell r="C150">
            <v>4</v>
          </cell>
          <cell r="D150">
            <v>0.27</v>
          </cell>
        </row>
        <row r="151">
          <cell r="B151" t="str">
            <v>Maldives</v>
          </cell>
          <cell r="C151">
            <v>1</v>
          </cell>
          <cell r="D151">
            <v>0.22500000000000001</v>
          </cell>
        </row>
        <row r="152">
          <cell r="B152" t="str">
            <v>Monaco</v>
          </cell>
          <cell r="C152">
            <v>1</v>
          </cell>
          <cell r="D152">
            <v>0.21</v>
          </cell>
        </row>
        <row r="153">
          <cell r="B153" t="str">
            <v>Bồ Đào Nha</v>
          </cell>
          <cell r="C153">
            <v>4</v>
          </cell>
          <cell r="D153">
            <v>0.2089</v>
          </cell>
        </row>
        <row r="154">
          <cell r="B154" t="str">
            <v>Cameroon</v>
          </cell>
          <cell r="C154">
            <v>4</v>
          </cell>
          <cell r="D154">
            <v>0.197795</v>
          </cell>
        </row>
        <row r="155">
          <cell r="B155" t="str">
            <v>Latvia</v>
          </cell>
          <cell r="C155">
            <v>3</v>
          </cell>
          <cell r="D155">
            <v>0.17199999999999999</v>
          </cell>
        </row>
        <row r="156">
          <cell r="B156" t="str">
            <v>Antigua and Barbuda</v>
          </cell>
          <cell r="C156">
            <v>2</v>
          </cell>
          <cell r="D156">
            <v>0.17185700000000001</v>
          </cell>
        </row>
        <row r="157">
          <cell r="B157" t="str">
            <v>Mexico</v>
          </cell>
          <cell r="C157">
            <v>4</v>
          </cell>
          <cell r="D157">
            <v>0.17081199999999999</v>
          </cell>
        </row>
        <row r="158">
          <cell r="B158" t="str">
            <v>Argentina</v>
          </cell>
          <cell r="C158">
            <v>3</v>
          </cell>
          <cell r="D158">
            <v>0.13350000000000001</v>
          </cell>
        </row>
        <row r="159">
          <cell r="B159" t="str">
            <v>Palestine</v>
          </cell>
          <cell r="C159">
            <v>2</v>
          </cell>
          <cell r="D159">
            <v>0.129</v>
          </cell>
        </row>
        <row r="160">
          <cell r="B160" t="str">
            <v>Libya</v>
          </cell>
          <cell r="C160">
            <v>2</v>
          </cell>
          <cell r="D160">
            <v>0.115</v>
          </cell>
        </row>
        <row r="161">
          <cell r="B161" t="str">
            <v>Uruguay</v>
          </cell>
          <cell r="C161">
            <v>1</v>
          </cell>
          <cell r="D161">
            <v>0.1</v>
          </cell>
        </row>
        <row r="162">
          <cell r="B162" t="str">
            <v>Honduras</v>
          </cell>
          <cell r="C162">
            <v>1</v>
          </cell>
          <cell r="D162">
            <v>0.1</v>
          </cell>
        </row>
        <row r="163">
          <cell r="B163" t="str">
            <v>British Isles</v>
          </cell>
          <cell r="C163">
            <v>1</v>
          </cell>
          <cell r="D163">
            <v>0.1</v>
          </cell>
        </row>
        <row r="164">
          <cell r="B164" t="str">
            <v>Iran (Islamic Republic of)</v>
          </cell>
          <cell r="C164">
            <v>5</v>
          </cell>
          <cell r="D164">
            <v>8.3500000000000005E-2</v>
          </cell>
        </row>
        <row r="165">
          <cell r="B165" t="str">
            <v>Yemen</v>
          </cell>
          <cell r="C165">
            <v>4</v>
          </cell>
          <cell r="D165">
            <v>8.1382999999999997E-2</v>
          </cell>
        </row>
        <row r="166">
          <cell r="B166" t="str">
            <v>Turkmenistan</v>
          </cell>
          <cell r="C166">
            <v>1</v>
          </cell>
          <cell r="D166">
            <v>7.0935999999999999E-2</v>
          </cell>
        </row>
        <row r="167">
          <cell r="B167" t="str">
            <v>Hy Lạp</v>
          </cell>
          <cell r="C167">
            <v>2</v>
          </cell>
          <cell r="D167">
            <v>0.05</v>
          </cell>
        </row>
        <row r="168">
          <cell r="B168" t="str">
            <v>Uganda</v>
          </cell>
          <cell r="C168">
            <v>2</v>
          </cell>
          <cell r="D168">
            <v>3.9399999999999998E-2</v>
          </cell>
        </row>
        <row r="169">
          <cell r="B169" t="str">
            <v>Sierra Leone</v>
          </cell>
          <cell r="C169">
            <v>1</v>
          </cell>
          <cell r="D169">
            <v>3.3184999999999999E-2</v>
          </cell>
        </row>
        <row r="170">
          <cell r="B170" t="str">
            <v>Djibouti</v>
          </cell>
          <cell r="C170">
            <v>1</v>
          </cell>
          <cell r="D170">
            <v>0.02</v>
          </cell>
        </row>
        <row r="171">
          <cell r="B171" t="str">
            <v>Liechtenstein</v>
          </cell>
          <cell r="C171">
            <v>1</v>
          </cell>
          <cell r="D171">
            <v>1.2305999999999999E-2</v>
          </cell>
        </row>
        <row r="172">
          <cell r="B172" t="str">
            <v>Lesotho</v>
          </cell>
          <cell r="C172">
            <v>1</v>
          </cell>
          <cell r="D172">
            <v>0.01</v>
          </cell>
        </row>
        <row r="173">
          <cell r="B173" t="str">
            <v>Guinea</v>
          </cell>
          <cell r="C173">
            <v>1</v>
          </cell>
          <cell r="D173">
            <v>0.01</v>
          </cell>
        </row>
        <row r="174">
          <cell r="B174" t="str">
            <v>Ethiopia</v>
          </cell>
          <cell r="C174">
            <v>1</v>
          </cell>
          <cell r="D174">
            <v>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6"/>
  <sheetViews>
    <sheetView tabSelected="1" workbookViewId="0">
      <selection activeCell="H12" sqref="H12"/>
    </sheetView>
  </sheetViews>
  <sheetFormatPr defaultRowHeight="14.25"/>
  <cols>
    <col min="1" max="1" width="6.140625" style="2" customWidth="1"/>
    <col min="2" max="2" width="32.28515625" style="2" customWidth="1"/>
    <col min="3" max="3" width="16.5703125" style="2" customWidth="1"/>
    <col min="4" max="4" width="16.28515625" style="3" customWidth="1"/>
    <col min="5" max="5" width="16.28515625" style="4" customWidth="1"/>
    <col min="6" max="6" width="16.28515625" style="9" customWidth="1"/>
    <col min="7" max="16384" width="9.140625" style="2"/>
  </cols>
  <sheetData>
    <row r="1" spans="1:6" ht="15">
      <c r="A1" s="137" t="s">
        <v>278</v>
      </c>
      <c r="B1" s="137"/>
      <c r="C1" s="137"/>
      <c r="D1" s="137"/>
      <c r="E1" s="137"/>
      <c r="F1" s="137"/>
    </row>
    <row r="2" spans="1:6" ht="15">
      <c r="A2" s="91"/>
      <c r="B2" s="91"/>
      <c r="C2" s="91"/>
      <c r="D2" s="91"/>
      <c r="E2" s="91"/>
      <c r="F2" s="91"/>
    </row>
    <row r="3" spans="1:6" ht="15">
      <c r="A3" s="1" t="s">
        <v>0</v>
      </c>
      <c r="F3" s="5" t="s">
        <v>285</v>
      </c>
    </row>
    <row r="5" spans="1:6" ht="18">
      <c r="A5" s="134" t="s">
        <v>295</v>
      </c>
      <c r="B5" s="134"/>
      <c r="C5" s="134"/>
      <c r="D5" s="134"/>
      <c r="E5" s="134"/>
      <c r="F5" s="134"/>
    </row>
    <row r="6" spans="1:6" ht="18">
      <c r="A6" s="6"/>
      <c r="B6" s="6"/>
      <c r="C6" s="6"/>
      <c r="D6" s="6"/>
      <c r="E6" s="7"/>
      <c r="F6" s="8"/>
    </row>
    <row r="7" spans="1:6" ht="15" thickBot="1"/>
    <row r="8" spans="1:6" s="14" customFormat="1" ht="30.75" thickTop="1">
      <c r="A8" s="10" t="s">
        <v>1</v>
      </c>
      <c r="B8" s="11" t="s">
        <v>2</v>
      </c>
      <c r="C8" s="11" t="s">
        <v>3</v>
      </c>
      <c r="D8" s="12" t="s">
        <v>287</v>
      </c>
      <c r="E8" s="12" t="s">
        <v>286</v>
      </c>
      <c r="F8" s="13" t="s">
        <v>4</v>
      </c>
    </row>
    <row r="9" spans="1:6" s="20" customFormat="1">
      <c r="A9" s="15">
        <v>1</v>
      </c>
      <c r="B9" s="16" t="s">
        <v>5</v>
      </c>
      <c r="C9" s="17" t="s">
        <v>6</v>
      </c>
      <c r="D9" s="18">
        <v>5150</v>
      </c>
      <c r="E9" s="18">
        <v>5500</v>
      </c>
      <c r="F9" s="19">
        <f>E9/D9</f>
        <v>1.0679611650485437</v>
      </c>
    </row>
    <row r="10" spans="1:6" s="26" customFormat="1">
      <c r="A10" s="21">
        <v>2</v>
      </c>
      <c r="B10" s="22" t="s">
        <v>7</v>
      </c>
      <c r="C10" s="23" t="s">
        <v>6</v>
      </c>
      <c r="D10" s="24">
        <v>12332.497532480749</v>
      </c>
      <c r="E10" s="24">
        <f>E11+E12+E13</f>
        <v>12251.113059659912</v>
      </c>
      <c r="F10" s="25">
        <f>E10/D10</f>
        <v>0.99340081174908079</v>
      </c>
    </row>
    <row r="11" spans="1:6" s="26" customFormat="1">
      <c r="A11" s="21" t="s">
        <v>8</v>
      </c>
      <c r="B11" s="22" t="s">
        <v>9</v>
      </c>
      <c r="C11" s="23" t="s">
        <v>6</v>
      </c>
      <c r="D11" s="24">
        <v>6780.2049950000001</v>
      </c>
      <c r="E11" s="24">
        <f>'Thang 4 2021'!D27</f>
        <v>8456.1690810000018</v>
      </c>
      <c r="F11" s="25">
        <f>E11/D11</f>
        <v>1.247184869371343</v>
      </c>
    </row>
    <row r="12" spans="1:6" s="26" customFormat="1">
      <c r="A12" s="15" t="s">
        <v>10</v>
      </c>
      <c r="B12" s="22" t="s">
        <v>11</v>
      </c>
      <c r="C12" s="23" t="s">
        <v>6</v>
      </c>
      <c r="D12" s="24">
        <v>3073.6828959999998</v>
      </c>
      <c r="E12" s="24">
        <f>'Thang 4 2021'!F27</f>
        <v>2747.7871092812497</v>
      </c>
      <c r="F12" s="25">
        <f t="shared" ref="F12:F21" si="0">E12/D12</f>
        <v>0.89397221582523645</v>
      </c>
    </row>
    <row r="13" spans="1:6" s="26" customFormat="1">
      <c r="A13" s="15" t="s">
        <v>12</v>
      </c>
      <c r="B13" s="22" t="s">
        <v>13</v>
      </c>
      <c r="C13" s="23" t="s">
        <v>6</v>
      </c>
      <c r="D13" s="24">
        <v>2478.6096414807498</v>
      </c>
      <c r="E13" s="24">
        <f>'Thang 4 2021'!H27</f>
        <v>1047.156869378661</v>
      </c>
      <c r="F13" s="25">
        <f t="shared" si="0"/>
        <v>0.42247752605088612</v>
      </c>
    </row>
    <row r="14" spans="1:6" s="26" customFormat="1">
      <c r="A14" s="21">
        <v>3</v>
      </c>
      <c r="B14" s="22" t="s">
        <v>14</v>
      </c>
      <c r="C14" s="23"/>
      <c r="D14" s="18"/>
      <c r="E14" s="18"/>
      <c r="F14" s="25"/>
    </row>
    <row r="15" spans="1:6" s="26" customFormat="1">
      <c r="A15" s="21" t="s">
        <v>15</v>
      </c>
      <c r="B15" s="22" t="s">
        <v>16</v>
      </c>
      <c r="C15" s="23" t="s">
        <v>17</v>
      </c>
      <c r="D15" s="18">
        <v>984</v>
      </c>
      <c r="E15" s="18">
        <f>'Thang 4 2021'!C27</f>
        <v>451</v>
      </c>
      <c r="F15" s="25">
        <f t="shared" si="0"/>
        <v>0.45833333333333331</v>
      </c>
    </row>
    <row r="16" spans="1:6" s="26" customFormat="1">
      <c r="A16" s="15" t="s">
        <v>18</v>
      </c>
      <c r="B16" s="22" t="s">
        <v>19</v>
      </c>
      <c r="C16" s="23" t="s">
        <v>20</v>
      </c>
      <c r="D16" s="18">
        <v>335</v>
      </c>
      <c r="E16" s="18">
        <f>'Thang 4 2021'!E27</f>
        <v>263</v>
      </c>
      <c r="F16" s="25">
        <f t="shared" si="0"/>
        <v>0.78507462686567164</v>
      </c>
    </row>
    <row r="17" spans="1:6" s="26" customFormat="1">
      <c r="A17" s="15" t="s">
        <v>21</v>
      </c>
      <c r="B17" s="22" t="s">
        <v>13</v>
      </c>
      <c r="C17" s="23" t="s">
        <v>20</v>
      </c>
      <c r="D17" s="18">
        <v>3210</v>
      </c>
      <c r="E17" s="18">
        <f>'Thang 4 2021'!G27</f>
        <v>1151</v>
      </c>
      <c r="F17" s="25">
        <f t="shared" si="0"/>
        <v>0.35856697819314642</v>
      </c>
    </row>
    <row r="18" spans="1:6" s="26" customFormat="1" ht="14.25" customHeight="1">
      <c r="A18" s="113">
        <v>4</v>
      </c>
      <c r="B18" s="114" t="s">
        <v>22</v>
      </c>
      <c r="C18" s="115"/>
      <c r="D18" s="116"/>
      <c r="E18" s="116"/>
      <c r="F18" s="117"/>
    </row>
    <row r="19" spans="1:6" s="26" customFormat="1" ht="14.25" customHeight="1">
      <c r="A19" s="21" t="s">
        <v>23</v>
      </c>
      <c r="B19" s="16" t="s">
        <v>24</v>
      </c>
      <c r="C19" s="17" t="s">
        <v>6</v>
      </c>
      <c r="D19" s="18">
        <v>58145</v>
      </c>
      <c r="E19" s="18">
        <v>80636</v>
      </c>
      <c r="F19" s="19">
        <f t="shared" si="0"/>
        <v>1.3868088399690428</v>
      </c>
    </row>
    <row r="20" spans="1:6" s="26" customFormat="1" ht="14.25" customHeight="1">
      <c r="A20" s="15" t="s">
        <v>25</v>
      </c>
      <c r="B20" s="16" t="s">
        <v>26</v>
      </c>
      <c r="C20" s="17" t="s">
        <v>6</v>
      </c>
      <c r="D20" s="18">
        <v>57560</v>
      </c>
      <c r="E20" s="18">
        <v>80149</v>
      </c>
      <c r="F20" s="19">
        <f t="shared" si="0"/>
        <v>1.3924426685198055</v>
      </c>
    </row>
    <row r="21" spans="1:6" s="26" customFormat="1" ht="15" customHeight="1" thickBot="1">
      <c r="A21" s="27">
        <v>5</v>
      </c>
      <c r="B21" s="28" t="s">
        <v>27</v>
      </c>
      <c r="C21" s="29" t="s">
        <v>6</v>
      </c>
      <c r="D21" s="118">
        <v>49858</v>
      </c>
      <c r="E21" s="118">
        <v>66223</v>
      </c>
      <c r="F21" s="30">
        <f t="shared" si="0"/>
        <v>1.328232179389466</v>
      </c>
    </row>
    <row r="22" spans="1:6" s="26" customFormat="1" ht="15" thickTop="1">
      <c r="A22" s="31"/>
      <c r="B22" s="32"/>
      <c r="C22" s="33"/>
      <c r="D22" s="120"/>
      <c r="E22" s="34"/>
      <c r="F22" s="35"/>
    </row>
    <row r="23" spans="1:6" s="26" customFormat="1" ht="53.25" customHeight="1">
      <c r="A23" s="31"/>
      <c r="B23" s="36" t="s">
        <v>288</v>
      </c>
      <c r="C23" s="135" t="s">
        <v>294</v>
      </c>
      <c r="D23" s="135"/>
      <c r="E23" s="135"/>
      <c r="F23" s="135"/>
    </row>
    <row r="24" spans="1:6" s="26" customFormat="1">
      <c r="A24" s="37" t="s">
        <v>28</v>
      </c>
      <c r="C24" s="38"/>
      <c r="D24" s="38"/>
      <c r="E24" s="4"/>
      <c r="F24" s="39"/>
    </row>
    <row r="25" spans="1:6" s="26" customFormat="1" ht="16.5">
      <c r="B25" s="40" t="s">
        <v>29</v>
      </c>
      <c r="D25" s="4"/>
      <c r="E25" s="4"/>
      <c r="F25" s="41"/>
    </row>
    <row r="26" spans="1:6" s="26" customFormat="1" ht="16.5">
      <c r="B26" s="40"/>
      <c r="D26" s="42"/>
      <c r="E26" s="43"/>
      <c r="F26" s="41"/>
    </row>
    <row r="27" spans="1:6" s="26" customFormat="1" ht="15" hidden="1">
      <c r="A27" s="136" t="s">
        <v>30</v>
      </c>
      <c r="B27" s="136"/>
      <c r="D27" s="44"/>
      <c r="E27" s="45"/>
      <c r="F27" s="46"/>
    </row>
    <row r="28" spans="1:6" s="26" customFormat="1" ht="15" hidden="1">
      <c r="B28" s="40" t="s">
        <v>31</v>
      </c>
      <c r="C28" s="26" t="s">
        <v>32</v>
      </c>
      <c r="D28" s="47"/>
      <c r="E28" s="48"/>
      <c r="F28" s="49"/>
    </row>
    <row r="29" spans="1:6" ht="15" hidden="1">
      <c r="A29" s="26"/>
      <c r="B29" s="26" t="s">
        <v>33</v>
      </c>
      <c r="C29" s="26" t="s">
        <v>34</v>
      </c>
      <c r="D29" s="44"/>
      <c r="E29" s="50"/>
      <c r="F29" s="51"/>
    </row>
    <row r="30" spans="1:6" ht="15" hidden="1">
      <c r="B30" s="2" t="s">
        <v>35</v>
      </c>
      <c r="C30" s="52">
        <v>14716</v>
      </c>
      <c r="D30" s="50"/>
      <c r="E30" s="53"/>
      <c r="F30" s="54"/>
    </row>
    <row r="31" spans="1:6" ht="15" hidden="1">
      <c r="D31" s="55"/>
      <c r="E31" s="53"/>
      <c r="F31" s="56"/>
    </row>
    <row r="36" spans="6:6">
      <c r="F36" s="93"/>
    </row>
  </sheetData>
  <mergeCells count="4">
    <mergeCell ref="A5:F5"/>
    <mergeCell ref="C23:F23"/>
    <mergeCell ref="A27:B27"/>
    <mergeCell ref="A1:F1"/>
  </mergeCells>
  <pageMargins left="1.45" right="0.7" top="1"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9"/>
  <sheetViews>
    <sheetView showZeros="0" topLeftCell="A97" workbookViewId="0">
      <selection activeCell="C106" sqref="C106:H158"/>
    </sheetView>
  </sheetViews>
  <sheetFormatPr defaultRowHeight="15"/>
  <cols>
    <col min="1" max="1" width="4.85546875" style="67" customWidth="1"/>
    <col min="2" max="2" width="35.140625" customWidth="1"/>
    <col min="3" max="3" width="9" style="57" customWidth="1"/>
    <col min="4" max="4" width="12" style="58" customWidth="1"/>
    <col min="5" max="5" width="9.42578125" style="57" customWidth="1"/>
    <col min="6" max="6" width="11.5703125" style="58" bestFit="1" customWidth="1"/>
    <col min="7" max="7" width="9.5703125" style="57" bestFit="1" customWidth="1"/>
    <col min="8" max="8" width="12.7109375" style="58" bestFit="1" customWidth="1"/>
    <col min="9" max="9" width="10.7109375" style="58" bestFit="1" customWidth="1"/>
  </cols>
  <sheetData>
    <row r="1" spans="1:9">
      <c r="A1" s="137" t="s">
        <v>279</v>
      </c>
      <c r="B1" s="137"/>
      <c r="C1" s="137"/>
      <c r="D1" s="137"/>
      <c r="E1" s="137"/>
      <c r="F1" s="137"/>
      <c r="G1" s="137"/>
      <c r="H1" s="137"/>
      <c r="I1" s="137"/>
    </row>
    <row r="3" spans="1:9">
      <c r="A3" s="1" t="s">
        <v>36</v>
      </c>
      <c r="G3" s="59"/>
      <c r="H3" s="108"/>
      <c r="I3" s="108"/>
    </row>
    <row r="5" spans="1:9" ht="15.75">
      <c r="A5" s="140" t="s">
        <v>289</v>
      </c>
      <c r="B5" s="140"/>
      <c r="C5" s="140"/>
      <c r="D5" s="140"/>
      <c r="E5" s="140"/>
      <c r="F5" s="140"/>
      <c r="G5" s="140"/>
      <c r="H5" s="140"/>
      <c r="I5" s="140"/>
    </row>
    <row r="6" spans="1:9">
      <c r="A6" s="141" t="s">
        <v>290</v>
      </c>
      <c r="B6" s="141"/>
      <c r="C6" s="141"/>
      <c r="D6" s="141"/>
      <c r="E6" s="141"/>
      <c r="F6" s="141"/>
      <c r="G6" s="141"/>
      <c r="H6" s="141"/>
      <c r="I6" s="141"/>
    </row>
    <row r="8" spans="1:9" s="62" customFormat="1" ht="54.6" customHeight="1">
      <c r="A8" s="98" t="s">
        <v>1</v>
      </c>
      <c r="B8" s="99" t="s">
        <v>37</v>
      </c>
      <c r="C8" s="60" t="s">
        <v>38</v>
      </c>
      <c r="D8" s="61" t="s">
        <v>39</v>
      </c>
      <c r="E8" s="60" t="s">
        <v>40</v>
      </c>
      <c r="F8" s="61" t="s">
        <v>41</v>
      </c>
      <c r="G8" s="60" t="s">
        <v>42</v>
      </c>
      <c r="H8" s="61" t="s">
        <v>43</v>
      </c>
      <c r="I8" s="109" t="s">
        <v>44</v>
      </c>
    </row>
    <row r="9" spans="1:9" s="63" customFormat="1" ht="14.25" customHeight="1">
      <c r="A9" s="100">
        <v>1</v>
      </c>
      <c r="B9" s="101" t="s">
        <v>46</v>
      </c>
      <c r="C9" s="96">
        <v>175</v>
      </c>
      <c r="D9" s="97">
        <v>2408.0438239999999</v>
      </c>
      <c r="E9" s="96">
        <v>175</v>
      </c>
      <c r="F9" s="97">
        <v>2364.17642128125</v>
      </c>
      <c r="G9" s="96">
        <v>261</v>
      </c>
      <c r="H9" s="97">
        <v>417.17494033078549</v>
      </c>
      <c r="I9" s="110">
        <f t="shared" ref="I9:I26" si="0">D9+F9+H9</f>
        <v>5189.3951856120357</v>
      </c>
    </row>
    <row r="10" spans="1:9" s="63" customFormat="1" ht="14.25" customHeight="1">
      <c r="A10" s="100">
        <v>2</v>
      </c>
      <c r="B10" s="101" t="s">
        <v>45</v>
      </c>
      <c r="C10" s="96">
        <v>13</v>
      </c>
      <c r="D10" s="97">
        <v>4990.5196489999998</v>
      </c>
      <c r="E10" s="96">
        <v>0</v>
      </c>
      <c r="F10" s="97">
        <v>0</v>
      </c>
      <c r="G10" s="96">
        <v>16</v>
      </c>
      <c r="H10" s="97">
        <v>67.874084040335887</v>
      </c>
      <c r="I10" s="110">
        <f t="shared" si="0"/>
        <v>5058.393733040336</v>
      </c>
    </row>
    <row r="11" spans="1:9" s="63" customFormat="1" ht="14.25" customHeight="1">
      <c r="A11" s="100">
        <v>3</v>
      </c>
      <c r="B11" s="101" t="s">
        <v>48</v>
      </c>
      <c r="C11" s="96">
        <v>17</v>
      </c>
      <c r="D11" s="97">
        <v>579.16230099999996</v>
      </c>
      <c r="E11" s="96">
        <v>5</v>
      </c>
      <c r="F11" s="97">
        <v>59.353485999999997</v>
      </c>
      <c r="G11" s="96">
        <v>30</v>
      </c>
      <c r="H11" s="97">
        <v>139.90534763296318</v>
      </c>
      <c r="I11" s="110">
        <f t="shared" si="0"/>
        <v>778.42113463296312</v>
      </c>
    </row>
    <row r="12" spans="1:9" s="63" customFormat="1" ht="14.25" customHeight="1">
      <c r="A12" s="100">
        <v>4</v>
      </c>
      <c r="B12" s="101" t="s">
        <v>47</v>
      </c>
      <c r="C12" s="96">
        <v>124</v>
      </c>
      <c r="D12" s="97">
        <v>284.783209</v>
      </c>
      <c r="E12" s="96">
        <v>30</v>
      </c>
      <c r="F12" s="97">
        <v>39.452933999999999</v>
      </c>
      <c r="G12" s="96">
        <v>394</v>
      </c>
      <c r="H12" s="97">
        <v>140.05352168210524</v>
      </c>
      <c r="I12" s="110">
        <f t="shared" si="0"/>
        <v>464.28966468210524</v>
      </c>
    </row>
    <row r="13" spans="1:9" s="63" customFormat="1" ht="14.25" customHeight="1">
      <c r="A13" s="100">
        <v>5</v>
      </c>
      <c r="B13" s="101" t="s">
        <v>49</v>
      </c>
      <c r="C13" s="96">
        <v>49</v>
      </c>
      <c r="D13" s="97">
        <v>41.818471000000002</v>
      </c>
      <c r="E13" s="96">
        <v>20</v>
      </c>
      <c r="F13" s="97">
        <v>122.00413</v>
      </c>
      <c r="G13" s="96">
        <v>149</v>
      </c>
      <c r="H13" s="97">
        <v>124.76385178651935</v>
      </c>
      <c r="I13" s="110">
        <f t="shared" si="0"/>
        <v>288.58645278651937</v>
      </c>
    </row>
    <row r="14" spans="1:9" s="63" customFormat="1" ht="14.25" customHeight="1">
      <c r="A14" s="100">
        <v>6</v>
      </c>
      <c r="B14" s="101" t="s">
        <v>51</v>
      </c>
      <c r="C14" s="96">
        <v>14</v>
      </c>
      <c r="D14" s="97">
        <v>125.04195799999999</v>
      </c>
      <c r="E14" s="96">
        <v>6</v>
      </c>
      <c r="F14" s="97">
        <v>25.826104999999998</v>
      </c>
      <c r="G14" s="96">
        <v>25</v>
      </c>
      <c r="H14" s="97">
        <v>7.183099000943538</v>
      </c>
      <c r="I14" s="110">
        <f t="shared" si="0"/>
        <v>158.05116200094355</v>
      </c>
    </row>
    <row r="15" spans="1:9" s="63" customFormat="1" ht="14.25" customHeight="1">
      <c r="A15" s="100">
        <v>7</v>
      </c>
      <c r="B15" s="102" t="s">
        <v>54</v>
      </c>
      <c r="C15" s="96">
        <v>1</v>
      </c>
      <c r="D15" s="97">
        <v>7.6454800000000001</v>
      </c>
      <c r="E15" s="96">
        <v>4</v>
      </c>
      <c r="F15" s="97">
        <v>61.615482</v>
      </c>
      <c r="G15" s="96">
        <v>9</v>
      </c>
      <c r="H15" s="97">
        <v>2.3241447071086383</v>
      </c>
      <c r="I15" s="110">
        <f t="shared" si="0"/>
        <v>71.58510670710865</v>
      </c>
    </row>
    <row r="16" spans="1:9" s="63" customFormat="1" ht="14.25" customHeight="1">
      <c r="A16" s="100">
        <v>8</v>
      </c>
      <c r="B16" s="101" t="s">
        <v>52</v>
      </c>
      <c r="C16" s="96">
        <v>0</v>
      </c>
      <c r="D16" s="97">
        <v>0</v>
      </c>
      <c r="E16" s="96">
        <v>1</v>
      </c>
      <c r="F16" s="97">
        <v>30.47</v>
      </c>
      <c r="G16" s="96">
        <v>8</v>
      </c>
      <c r="H16" s="97">
        <v>18.922404874140913</v>
      </c>
      <c r="I16" s="110">
        <f t="shared" si="0"/>
        <v>49.392404874140908</v>
      </c>
    </row>
    <row r="17" spans="1:9" s="63" customFormat="1" ht="14.25" customHeight="1">
      <c r="A17" s="100">
        <v>9</v>
      </c>
      <c r="B17" s="101" t="s">
        <v>50</v>
      </c>
      <c r="C17" s="96">
        <v>4</v>
      </c>
      <c r="D17" s="97">
        <v>0.35141299999999998</v>
      </c>
      <c r="E17" s="96">
        <v>6</v>
      </c>
      <c r="F17" s="97">
        <v>14.767568000000001</v>
      </c>
      <c r="G17" s="96">
        <v>82</v>
      </c>
      <c r="H17" s="97">
        <v>28.83303023101848</v>
      </c>
      <c r="I17" s="110">
        <f t="shared" si="0"/>
        <v>43.952011231018481</v>
      </c>
    </row>
    <row r="18" spans="1:9" s="63" customFormat="1" ht="14.25" customHeight="1">
      <c r="A18" s="100">
        <v>10</v>
      </c>
      <c r="B18" s="101" t="s">
        <v>55</v>
      </c>
      <c r="C18" s="96">
        <v>30</v>
      </c>
      <c r="D18" s="97">
        <v>4.3853660000000003</v>
      </c>
      <c r="E18" s="96">
        <v>6</v>
      </c>
      <c r="F18" s="97">
        <v>23.100493</v>
      </c>
      <c r="G18" s="96">
        <v>79</v>
      </c>
      <c r="H18" s="97">
        <v>13.100041968686073</v>
      </c>
      <c r="I18" s="110">
        <f t="shared" si="0"/>
        <v>40.585900968686076</v>
      </c>
    </row>
    <row r="19" spans="1:9" s="63" customFormat="1" ht="14.25" customHeight="1">
      <c r="A19" s="100">
        <v>11</v>
      </c>
      <c r="B19" s="101" t="s">
        <v>53</v>
      </c>
      <c r="C19" s="96">
        <v>8</v>
      </c>
      <c r="D19" s="97">
        <v>4.6217620000000004</v>
      </c>
      <c r="E19" s="96">
        <v>3</v>
      </c>
      <c r="F19" s="97">
        <v>5.4910560000000004</v>
      </c>
      <c r="G19" s="96">
        <v>42</v>
      </c>
      <c r="H19" s="97">
        <v>30.292776920697239</v>
      </c>
      <c r="I19" s="110">
        <f t="shared" si="0"/>
        <v>40.40559492069724</v>
      </c>
    </row>
    <row r="20" spans="1:9" s="63" customFormat="1" ht="14.25" customHeight="1">
      <c r="A20" s="100">
        <v>12</v>
      </c>
      <c r="B20" s="101" t="s">
        <v>56</v>
      </c>
      <c r="C20" s="96">
        <v>8</v>
      </c>
      <c r="D20" s="97">
        <v>7.4041920000000001</v>
      </c>
      <c r="E20" s="96">
        <v>5</v>
      </c>
      <c r="F20" s="97">
        <v>0.76143400000000006</v>
      </c>
      <c r="G20" s="96">
        <v>23</v>
      </c>
      <c r="H20" s="97">
        <v>31.004505947000908</v>
      </c>
      <c r="I20" s="110">
        <f t="shared" si="0"/>
        <v>39.170131947000911</v>
      </c>
    </row>
    <row r="21" spans="1:9" s="63" customFormat="1" ht="14.25" customHeight="1">
      <c r="A21" s="100">
        <v>13</v>
      </c>
      <c r="B21" s="101" t="s">
        <v>58</v>
      </c>
      <c r="C21" s="96">
        <v>1</v>
      </c>
      <c r="D21" s="97">
        <v>1.012</v>
      </c>
      <c r="E21" s="96">
        <v>0</v>
      </c>
      <c r="F21" s="97">
        <v>0</v>
      </c>
      <c r="G21" s="96">
        <v>4</v>
      </c>
      <c r="H21" s="97">
        <v>15.518148767471125</v>
      </c>
      <c r="I21" s="110">
        <f t="shared" si="0"/>
        <v>16.530148767471125</v>
      </c>
    </row>
    <row r="22" spans="1:9" s="63" customFormat="1" ht="14.25" customHeight="1">
      <c r="A22" s="100">
        <v>14</v>
      </c>
      <c r="B22" s="101" t="s">
        <v>57</v>
      </c>
      <c r="C22" s="96">
        <v>7</v>
      </c>
      <c r="D22" s="97">
        <v>1.379456</v>
      </c>
      <c r="E22" s="96">
        <v>1</v>
      </c>
      <c r="F22" s="97">
        <v>0.63300000000000001</v>
      </c>
      <c r="G22" s="96">
        <v>21</v>
      </c>
      <c r="H22" s="97">
        <v>5.9940014754920261</v>
      </c>
      <c r="I22" s="110">
        <f t="shared" si="0"/>
        <v>8.0064574754920272</v>
      </c>
    </row>
    <row r="23" spans="1:9" s="63" customFormat="1" ht="14.25" customHeight="1">
      <c r="A23" s="100">
        <v>15</v>
      </c>
      <c r="B23" s="101" t="s">
        <v>62</v>
      </c>
      <c r="C23" s="96"/>
      <c r="D23" s="97"/>
      <c r="E23" s="96"/>
      <c r="F23" s="97"/>
      <c r="G23" s="96">
        <v>1</v>
      </c>
      <c r="H23" s="97">
        <v>1.7292369999999999</v>
      </c>
      <c r="I23" s="110">
        <f t="shared" si="0"/>
        <v>1.7292369999999999</v>
      </c>
    </row>
    <row r="24" spans="1:9" s="63" customFormat="1" ht="14.25" customHeight="1">
      <c r="A24" s="100">
        <v>16</v>
      </c>
      <c r="B24" s="103" t="s">
        <v>60</v>
      </c>
      <c r="C24" s="96">
        <v>0</v>
      </c>
      <c r="D24" s="97">
        <v>0</v>
      </c>
      <c r="E24" s="96">
        <v>1</v>
      </c>
      <c r="F24" s="97">
        <v>0.13500000000000001</v>
      </c>
      <c r="G24" s="96">
        <v>1</v>
      </c>
      <c r="H24" s="97">
        <v>1.0780779127351399</v>
      </c>
      <c r="I24" s="110">
        <f t="shared" si="0"/>
        <v>1.2130779127351399</v>
      </c>
    </row>
    <row r="25" spans="1:9" s="63" customFormat="1" ht="14.25" customHeight="1">
      <c r="A25" s="100">
        <v>17</v>
      </c>
      <c r="B25" s="103" t="s">
        <v>59</v>
      </c>
      <c r="C25" s="96">
        <v>0</v>
      </c>
      <c r="D25" s="97">
        <v>0</v>
      </c>
      <c r="E25" s="96">
        <v>0</v>
      </c>
      <c r="F25" s="97">
        <v>0</v>
      </c>
      <c r="G25" s="96">
        <v>5</v>
      </c>
      <c r="H25" s="97">
        <v>1.1923291006574024</v>
      </c>
      <c r="I25" s="110">
        <f t="shared" si="0"/>
        <v>1.1923291006574024</v>
      </c>
    </row>
    <row r="26" spans="1:9" s="63" customFormat="1" ht="14.25" customHeight="1">
      <c r="A26" s="100">
        <v>18</v>
      </c>
      <c r="B26" s="103" t="s">
        <v>61</v>
      </c>
      <c r="C26" s="96">
        <v>0</v>
      </c>
      <c r="D26" s="97">
        <v>0</v>
      </c>
      <c r="E26" s="96">
        <v>0</v>
      </c>
      <c r="F26" s="97">
        <v>0</v>
      </c>
      <c r="G26" s="96">
        <v>1</v>
      </c>
      <c r="H26" s="97">
        <v>0.21332599999999999</v>
      </c>
      <c r="I26" s="110">
        <f t="shared" si="0"/>
        <v>0.21332599999999999</v>
      </c>
    </row>
    <row r="27" spans="1:9" s="66" customFormat="1" ht="14.25" customHeight="1">
      <c r="A27" s="142" t="s">
        <v>63</v>
      </c>
      <c r="B27" s="143"/>
      <c r="C27" s="64">
        <f t="shared" ref="C27:I27" si="1">SUM(C9:C26)</f>
        <v>451</v>
      </c>
      <c r="D27" s="65">
        <f t="shared" si="1"/>
        <v>8456.1690810000018</v>
      </c>
      <c r="E27" s="64">
        <f t="shared" si="1"/>
        <v>263</v>
      </c>
      <c r="F27" s="65">
        <f t="shared" si="1"/>
        <v>2747.7871092812497</v>
      </c>
      <c r="G27" s="64">
        <f t="shared" si="1"/>
        <v>1151</v>
      </c>
      <c r="H27" s="65">
        <f t="shared" si="1"/>
        <v>1047.156869378661</v>
      </c>
      <c r="I27" s="65">
        <f t="shared" si="1"/>
        <v>12251.113059659911</v>
      </c>
    </row>
    <row r="28" spans="1:9" s="71" customFormat="1" ht="14.25" customHeight="1">
      <c r="A28" s="107"/>
      <c r="B28" s="107"/>
      <c r="C28" s="69"/>
      <c r="D28" s="70"/>
      <c r="E28" s="69"/>
      <c r="F28" s="70"/>
      <c r="G28" s="69"/>
      <c r="H28" s="70"/>
      <c r="I28" s="70"/>
    </row>
    <row r="29" spans="1:9" ht="15.75">
      <c r="A29" s="144" t="s">
        <v>291</v>
      </c>
      <c r="B29" s="144"/>
      <c r="C29" s="144"/>
      <c r="D29" s="144"/>
      <c r="E29" s="144"/>
      <c r="F29" s="144"/>
      <c r="G29" s="144"/>
      <c r="H29" s="144"/>
      <c r="I29" s="144"/>
    </row>
    <row r="30" spans="1:9">
      <c r="A30" s="145" t="str">
        <f>A6</f>
        <v>Tính từ 01/01/2021 đến 20/04/2021</v>
      </c>
      <c r="B30" s="145"/>
      <c r="C30" s="145"/>
      <c r="D30" s="145"/>
      <c r="E30" s="145"/>
      <c r="F30" s="145"/>
      <c r="G30" s="145"/>
      <c r="H30" s="145"/>
      <c r="I30" s="145"/>
    </row>
    <row r="31" spans="1:9">
      <c r="A31" s="104"/>
      <c r="B31" s="105"/>
    </row>
    <row r="32" spans="1:9" s="62" customFormat="1" ht="51">
      <c r="A32" s="98" t="s">
        <v>1</v>
      </c>
      <c r="B32" s="125" t="s">
        <v>64</v>
      </c>
      <c r="C32" s="125" t="s">
        <v>38</v>
      </c>
      <c r="D32" s="125" t="s">
        <v>39</v>
      </c>
      <c r="E32" s="125" t="s">
        <v>40</v>
      </c>
      <c r="F32" s="125" t="s">
        <v>41</v>
      </c>
      <c r="G32" s="125" t="s">
        <v>42</v>
      </c>
      <c r="H32" s="125" t="s">
        <v>43</v>
      </c>
      <c r="I32" s="126" t="s">
        <v>44</v>
      </c>
    </row>
    <row r="33" spans="1:9" s="63" customFormat="1">
      <c r="A33" s="106">
        <v>1</v>
      </c>
      <c r="B33" s="127" t="s">
        <v>65</v>
      </c>
      <c r="C33" s="128">
        <v>56</v>
      </c>
      <c r="D33" s="128">
        <v>4413.8022490000003</v>
      </c>
      <c r="E33" s="128">
        <v>17</v>
      </c>
      <c r="F33" s="128">
        <v>167.65197900000001</v>
      </c>
      <c r="G33" s="128">
        <v>97</v>
      </c>
      <c r="H33" s="128">
        <v>264.55406004071489</v>
      </c>
      <c r="I33" s="129">
        <f t="shared" ref="I33:I64" si="2">D33+F33+H33</f>
        <v>4846.0082880407153</v>
      </c>
    </row>
    <row r="34" spans="1:9" s="63" customFormat="1">
      <c r="A34" s="106">
        <v>2</v>
      </c>
      <c r="B34" s="127" t="s">
        <v>67</v>
      </c>
      <c r="C34" s="128">
        <v>54</v>
      </c>
      <c r="D34" s="128">
        <v>1796.3438759999999</v>
      </c>
      <c r="E34" s="128">
        <v>47</v>
      </c>
      <c r="F34" s="128">
        <v>641.83932000000004</v>
      </c>
      <c r="G34" s="128">
        <v>81</v>
      </c>
      <c r="H34" s="128">
        <v>75.502191471038586</v>
      </c>
      <c r="I34" s="129">
        <f t="shared" si="2"/>
        <v>2513.6853874710387</v>
      </c>
    </row>
    <row r="35" spans="1:9" s="63" customFormat="1">
      <c r="A35" s="106">
        <v>3</v>
      </c>
      <c r="B35" s="127" t="s">
        <v>68</v>
      </c>
      <c r="C35" s="128">
        <v>120</v>
      </c>
      <c r="D35" s="128">
        <v>248.650271</v>
      </c>
      <c r="E35" s="128">
        <v>81</v>
      </c>
      <c r="F35" s="128">
        <v>976.34202800000003</v>
      </c>
      <c r="G35" s="128">
        <v>346</v>
      </c>
      <c r="H35" s="128">
        <v>258.73290700929721</v>
      </c>
      <c r="I35" s="129">
        <f t="shared" si="2"/>
        <v>1483.7252060092972</v>
      </c>
    </row>
    <row r="36" spans="1:9" s="63" customFormat="1">
      <c r="A36" s="106">
        <v>4</v>
      </c>
      <c r="B36" s="127" t="s">
        <v>66</v>
      </c>
      <c r="C36" s="128">
        <v>61</v>
      </c>
      <c r="D36" s="128">
        <v>576.18723699999998</v>
      </c>
      <c r="E36" s="128">
        <v>33</v>
      </c>
      <c r="F36" s="128">
        <v>458.75069228125</v>
      </c>
      <c r="G36" s="128">
        <v>162</v>
      </c>
      <c r="H36" s="128">
        <v>47.553102720885647</v>
      </c>
      <c r="I36" s="129">
        <f t="shared" si="2"/>
        <v>1082.4910320021356</v>
      </c>
    </row>
    <row r="37" spans="1:9" s="63" customFormat="1">
      <c r="A37" s="106">
        <v>5</v>
      </c>
      <c r="B37" s="130" t="s">
        <v>70</v>
      </c>
      <c r="C37" s="128">
        <v>31</v>
      </c>
      <c r="D37" s="128">
        <v>774.91125599999998</v>
      </c>
      <c r="E37" s="128">
        <v>25</v>
      </c>
      <c r="F37" s="128">
        <v>66.454078999999993</v>
      </c>
      <c r="G37" s="128">
        <v>24</v>
      </c>
      <c r="H37" s="128">
        <v>25.904613648648649</v>
      </c>
      <c r="I37" s="129">
        <f t="shared" si="2"/>
        <v>867.26994864864855</v>
      </c>
    </row>
    <row r="38" spans="1:9" s="68" customFormat="1">
      <c r="A38" s="106">
        <v>6</v>
      </c>
      <c r="B38" s="127" t="s">
        <v>76</v>
      </c>
      <c r="C38" s="128">
        <v>15</v>
      </c>
      <c r="D38" s="128">
        <v>148.76980800000001</v>
      </c>
      <c r="E38" s="128">
        <v>4</v>
      </c>
      <c r="F38" s="128">
        <v>5.6592460000000004</v>
      </c>
      <c r="G38" s="128">
        <v>55</v>
      </c>
      <c r="H38" s="128">
        <v>26.562553391698412</v>
      </c>
      <c r="I38" s="129">
        <f t="shared" si="2"/>
        <v>180.99160739169841</v>
      </c>
    </row>
    <row r="39" spans="1:9" s="63" customFormat="1">
      <c r="A39" s="106">
        <v>7</v>
      </c>
      <c r="B39" s="127" t="s">
        <v>69</v>
      </c>
      <c r="C39" s="128">
        <v>20</v>
      </c>
      <c r="D39" s="128">
        <v>75.737345000000005</v>
      </c>
      <c r="E39" s="128">
        <v>11</v>
      </c>
      <c r="F39" s="128">
        <v>16.942744000000001</v>
      </c>
      <c r="G39" s="128">
        <v>82</v>
      </c>
      <c r="H39" s="128">
        <v>82.136244607572138</v>
      </c>
      <c r="I39" s="129">
        <f t="shared" si="2"/>
        <v>174.81633360757215</v>
      </c>
    </row>
    <row r="40" spans="1:9" s="63" customFormat="1">
      <c r="A40" s="106">
        <v>8</v>
      </c>
      <c r="B40" s="127" t="s">
        <v>77</v>
      </c>
      <c r="C40" s="128">
        <v>4</v>
      </c>
      <c r="D40" s="128">
        <v>53.857999999999997</v>
      </c>
      <c r="E40" s="128">
        <v>4</v>
      </c>
      <c r="F40" s="128">
        <v>16.513086999999999</v>
      </c>
      <c r="G40" s="128">
        <v>12</v>
      </c>
      <c r="H40" s="128">
        <v>93.351773616537145</v>
      </c>
      <c r="I40" s="129">
        <f t="shared" si="2"/>
        <v>163.72286061653713</v>
      </c>
    </row>
    <row r="41" spans="1:9" s="63" customFormat="1">
      <c r="A41" s="106">
        <v>9</v>
      </c>
      <c r="B41" s="127" t="s">
        <v>71</v>
      </c>
      <c r="C41" s="128">
        <v>8</v>
      </c>
      <c r="D41" s="128">
        <v>78.75</v>
      </c>
      <c r="E41" s="128">
        <v>8</v>
      </c>
      <c r="F41" s="128">
        <v>52.711624999999998</v>
      </c>
      <c r="G41" s="128">
        <v>5</v>
      </c>
      <c r="H41" s="128">
        <v>14.831757399258224</v>
      </c>
      <c r="I41" s="129">
        <f t="shared" si="2"/>
        <v>146.29338239925823</v>
      </c>
    </row>
    <row r="42" spans="1:9" s="63" customFormat="1">
      <c r="A42" s="106">
        <v>10</v>
      </c>
      <c r="B42" s="127" t="s">
        <v>74</v>
      </c>
      <c r="C42" s="128">
        <v>6</v>
      </c>
      <c r="D42" s="128">
        <v>86.259186</v>
      </c>
      <c r="E42" s="128">
        <v>1</v>
      </c>
      <c r="F42" s="128">
        <v>30.47</v>
      </c>
      <c r="G42" s="128">
        <v>8</v>
      </c>
      <c r="H42" s="128">
        <v>19.266167900104165</v>
      </c>
      <c r="I42" s="129">
        <f t="shared" si="2"/>
        <v>135.99535390010416</v>
      </c>
    </row>
    <row r="43" spans="1:9" s="63" customFormat="1">
      <c r="A43" s="106">
        <v>11</v>
      </c>
      <c r="B43" s="128" t="s">
        <v>90</v>
      </c>
      <c r="C43" s="128">
        <v>1</v>
      </c>
      <c r="D43" s="128">
        <v>1.2</v>
      </c>
      <c r="E43" s="128">
        <v>1</v>
      </c>
      <c r="F43" s="128">
        <v>132</v>
      </c>
      <c r="G43" s="128">
        <v>3</v>
      </c>
      <c r="H43" s="128">
        <v>0.62026428036504055</v>
      </c>
      <c r="I43" s="129">
        <f t="shared" si="2"/>
        <v>133.82026428036502</v>
      </c>
    </row>
    <row r="44" spans="1:9" s="63" customFormat="1">
      <c r="A44" s="106">
        <v>12</v>
      </c>
      <c r="B44" s="128" t="s">
        <v>82</v>
      </c>
      <c r="C44" s="128">
        <v>2</v>
      </c>
      <c r="D44" s="128">
        <v>13.058581</v>
      </c>
      <c r="E44" s="128">
        <v>4</v>
      </c>
      <c r="F44" s="128">
        <v>31.343245</v>
      </c>
      <c r="G44" s="128">
        <v>4</v>
      </c>
      <c r="H44" s="128">
        <v>26.243514200000003</v>
      </c>
      <c r="I44" s="129">
        <f t="shared" si="2"/>
        <v>70.645340200000007</v>
      </c>
    </row>
    <row r="45" spans="1:9" s="63" customFormat="1">
      <c r="A45" s="106">
        <v>13</v>
      </c>
      <c r="B45" s="127" t="s">
        <v>95</v>
      </c>
      <c r="C45" s="128">
        <v>1</v>
      </c>
      <c r="D45" s="128">
        <v>54.6</v>
      </c>
      <c r="E45" s="128">
        <v>0</v>
      </c>
      <c r="F45" s="128">
        <v>0</v>
      </c>
      <c r="G45" s="128">
        <v>5</v>
      </c>
      <c r="H45" s="128">
        <v>1.8419831272076113</v>
      </c>
      <c r="I45" s="129">
        <f t="shared" si="2"/>
        <v>56.441983127207614</v>
      </c>
    </row>
    <row r="46" spans="1:9" s="63" customFormat="1">
      <c r="A46" s="106">
        <v>14</v>
      </c>
      <c r="B46" s="127" t="s">
        <v>78</v>
      </c>
      <c r="C46" s="128">
        <v>6</v>
      </c>
      <c r="D46" s="128">
        <v>32.695596999999999</v>
      </c>
      <c r="E46" s="128">
        <v>2</v>
      </c>
      <c r="F46" s="128">
        <v>1.1000000000000001</v>
      </c>
      <c r="G46" s="128">
        <v>29</v>
      </c>
      <c r="H46" s="128">
        <v>18.397042764231465</v>
      </c>
      <c r="I46" s="129">
        <f t="shared" si="2"/>
        <v>52.192639764231465</v>
      </c>
    </row>
    <row r="47" spans="1:9" s="63" customFormat="1">
      <c r="A47" s="106">
        <v>15</v>
      </c>
      <c r="B47" s="127" t="s">
        <v>215</v>
      </c>
      <c r="C47" s="128">
        <v>0</v>
      </c>
      <c r="D47" s="128">
        <v>0</v>
      </c>
      <c r="E47" s="128">
        <v>1</v>
      </c>
      <c r="F47" s="128">
        <v>49.8</v>
      </c>
      <c r="G47" s="128">
        <v>0</v>
      </c>
      <c r="H47" s="128">
        <v>0</v>
      </c>
      <c r="I47" s="129">
        <f t="shared" si="2"/>
        <v>49.8</v>
      </c>
    </row>
    <row r="48" spans="1:9" s="63" customFormat="1">
      <c r="A48" s="106">
        <v>16</v>
      </c>
      <c r="B48" s="127" t="s">
        <v>75</v>
      </c>
      <c r="C48" s="128">
        <v>11</v>
      </c>
      <c r="D48" s="128">
        <v>14.751061</v>
      </c>
      <c r="E48" s="128">
        <v>3</v>
      </c>
      <c r="F48" s="128">
        <v>32.186535999999997</v>
      </c>
      <c r="G48" s="128">
        <v>16</v>
      </c>
      <c r="H48" s="128">
        <v>0.8525257683081815</v>
      </c>
      <c r="I48" s="129">
        <f t="shared" si="2"/>
        <v>47.79012276830818</v>
      </c>
    </row>
    <row r="49" spans="1:9" s="63" customFormat="1">
      <c r="A49" s="106">
        <v>17</v>
      </c>
      <c r="B49" s="127" t="s">
        <v>83</v>
      </c>
      <c r="C49" s="128">
        <v>3</v>
      </c>
      <c r="D49" s="128">
        <v>7.5151459999999997</v>
      </c>
      <c r="E49" s="128">
        <v>5</v>
      </c>
      <c r="F49" s="128">
        <v>25.3</v>
      </c>
      <c r="G49" s="128">
        <v>3</v>
      </c>
      <c r="H49" s="128">
        <v>6.7565799999999996</v>
      </c>
      <c r="I49" s="129">
        <f t="shared" si="2"/>
        <v>39.571725999999998</v>
      </c>
    </row>
    <row r="50" spans="1:9" s="63" customFormat="1">
      <c r="A50" s="106">
        <v>18</v>
      </c>
      <c r="B50" s="128" t="s">
        <v>80</v>
      </c>
      <c r="C50" s="128">
        <v>2</v>
      </c>
      <c r="D50" s="128">
        <v>5.5</v>
      </c>
      <c r="E50" s="128">
        <v>2</v>
      </c>
      <c r="F50" s="128">
        <v>7.5</v>
      </c>
      <c r="G50" s="128">
        <v>3</v>
      </c>
      <c r="H50" s="128">
        <v>10.44817317379321</v>
      </c>
      <c r="I50" s="129">
        <f t="shared" si="2"/>
        <v>23.448173173793208</v>
      </c>
    </row>
    <row r="51" spans="1:9" s="63" customFormat="1">
      <c r="A51" s="106">
        <v>19</v>
      </c>
      <c r="B51" s="127" t="s">
        <v>85</v>
      </c>
      <c r="C51" s="128">
        <v>7</v>
      </c>
      <c r="D51" s="128">
        <v>18.281136</v>
      </c>
      <c r="E51" s="128">
        <v>1</v>
      </c>
      <c r="F51" s="128">
        <v>1.6</v>
      </c>
      <c r="G51" s="128">
        <v>20</v>
      </c>
      <c r="H51" s="128">
        <v>3.3027318973784707</v>
      </c>
      <c r="I51" s="129">
        <f t="shared" si="2"/>
        <v>23.183867897378473</v>
      </c>
    </row>
    <row r="52" spans="1:9" s="63" customFormat="1">
      <c r="A52" s="106">
        <v>20</v>
      </c>
      <c r="B52" s="127" t="s">
        <v>72</v>
      </c>
      <c r="C52" s="128">
        <v>3</v>
      </c>
      <c r="D52" s="128">
        <v>8.56</v>
      </c>
      <c r="E52" s="128">
        <v>3</v>
      </c>
      <c r="F52" s="128">
        <v>8.69</v>
      </c>
      <c r="G52" s="128">
        <v>21</v>
      </c>
      <c r="H52" s="128">
        <v>4.1559601220399101</v>
      </c>
      <c r="I52" s="129">
        <f t="shared" si="2"/>
        <v>21.405960122039911</v>
      </c>
    </row>
    <row r="53" spans="1:9" s="63" customFormat="1">
      <c r="A53" s="106">
        <v>21</v>
      </c>
      <c r="B53" s="127" t="s">
        <v>101</v>
      </c>
      <c r="C53" s="128">
        <v>2</v>
      </c>
      <c r="D53" s="128">
        <v>11.2</v>
      </c>
      <c r="E53" s="128">
        <v>0</v>
      </c>
      <c r="F53" s="128">
        <v>0</v>
      </c>
      <c r="G53" s="128">
        <v>4</v>
      </c>
      <c r="H53" s="128">
        <v>5.1191909984246093</v>
      </c>
      <c r="I53" s="129">
        <f t="shared" si="2"/>
        <v>16.31919099842461</v>
      </c>
    </row>
    <row r="54" spans="1:9" s="63" customFormat="1">
      <c r="A54" s="106">
        <v>22</v>
      </c>
      <c r="B54" s="127" t="s">
        <v>106</v>
      </c>
      <c r="C54" s="128">
        <v>1</v>
      </c>
      <c r="D54" s="128">
        <v>0.45</v>
      </c>
      <c r="E54" s="128">
        <v>0</v>
      </c>
      <c r="F54" s="128">
        <v>0</v>
      </c>
      <c r="G54" s="128">
        <v>7</v>
      </c>
      <c r="H54" s="128">
        <v>15.359803288392179</v>
      </c>
      <c r="I54" s="129">
        <f t="shared" si="2"/>
        <v>15.809803288392178</v>
      </c>
    </row>
    <row r="55" spans="1:9" s="63" customFormat="1">
      <c r="A55" s="106">
        <v>23</v>
      </c>
      <c r="B55" s="127" t="s">
        <v>84</v>
      </c>
      <c r="C55" s="128">
        <v>5</v>
      </c>
      <c r="D55" s="128">
        <v>5.7679999999999998</v>
      </c>
      <c r="E55" s="128">
        <v>0</v>
      </c>
      <c r="F55" s="128">
        <v>0</v>
      </c>
      <c r="G55" s="128">
        <v>21</v>
      </c>
      <c r="H55" s="128">
        <v>9.7804295618773338</v>
      </c>
      <c r="I55" s="129">
        <f t="shared" si="2"/>
        <v>15.548429561877334</v>
      </c>
    </row>
    <row r="56" spans="1:9" s="63" customFormat="1">
      <c r="A56" s="106">
        <v>24</v>
      </c>
      <c r="B56" s="127" t="s">
        <v>79</v>
      </c>
      <c r="C56" s="128">
        <v>3</v>
      </c>
      <c r="D56" s="128">
        <v>0.120948</v>
      </c>
      <c r="E56" s="128">
        <v>2</v>
      </c>
      <c r="F56" s="128">
        <v>5.265517</v>
      </c>
      <c r="G56" s="128">
        <v>34</v>
      </c>
      <c r="H56" s="128">
        <v>7.3166801377378698</v>
      </c>
      <c r="I56" s="129">
        <f t="shared" si="2"/>
        <v>12.70314513773787</v>
      </c>
    </row>
    <row r="57" spans="1:9" s="63" customFormat="1">
      <c r="A57" s="106">
        <v>25</v>
      </c>
      <c r="B57" s="127" t="s">
        <v>89</v>
      </c>
      <c r="C57" s="128">
        <v>6</v>
      </c>
      <c r="D57" s="128">
        <v>4.3112760000000003</v>
      </c>
      <c r="E57" s="128">
        <v>2</v>
      </c>
      <c r="F57" s="128">
        <v>6.05</v>
      </c>
      <c r="G57" s="128">
        <v>18</v>
      </c>
      <c r="H57" s="128">
        <v>0.77931021973217085</v>
      </c>
      <c r="I57" s="129">
        <f t="shared" si="2"/>
        <v>11.140586219732171</v>
      </c>
    </row>
    <row r="58" spans="1:9" s="63" customFormat="1">
      <c r="A58" s="106">
        <v>26</v>
      </c>
      <c r="B58" s="127" t="s">
        <v>118</v>
      </c>
      <c r="C58" s="128">
        <v>4</v>
      </c>
      <c r="D58" s="128">
        <v>10.906138</v>
      </c>
      <c r="E58" s="128">
        <v>0</v>
      </c>
      <c r="F58" s="128">
        <v>0</v>
      </c>
      <c r="G58" s="128">
        <v>1</v>
      </c>
      <c r="H58" s="128">
        <v>1.7239999999999998E-2</v>
      </c>
      <c r="I58" s="129">
        <f t="shared" si="2"/>
        <v>10.923378</v>
      </c>
    </row>
    <row r="59" spans="1:9" s="63" customFormat="1">
      <c r="A59" s="106">
        <v>27</v>
      </c>
      <c r="B59" s="127" t="s">
        <v>87</v>
      </c>
      <c r="C59" s="128">
        <v>1</v>
      </c>
      <c r="D59" s="128">
        <v>9.5</v>
      </c>
      <c r="E59" s="128">
        <v>0</v>
      </c>
      <c r="F59" s="128">
        <v>0</v>
      </c>
      <c r="G59" s="128">
        <v>1</v>
      </c>
      <c r="H59" s="128">
        <v>1.0012940516758</v>
      </c>
      <c r="I59" s="129">
        <f t="shared" si="2"/>
        <v>10.501294051675799</v>
      </c>
    </row>
    <row r="60" spans="1:9" s="63" customFormat="1">
      <c r="A60" s="106">
        <v>28</v>
      </c>
      <c r="B60" s="131" t="s">
        <v>98</v>
      </c>
      <c r="C60" s="128">
        <v>1</v>
      </c>
      <c r="D60" s="128">
        <v>0.13500000000000001</v>
      </c>
      <c r="E60" s="128">
        <v>1</v>
      </c>
      <c r="F60" s="128">
        <v>9.42</v>
      </c>
      <c r="G60" s="128">
        <v>2</v>
      </c>
      <c r="H60" s="128">
        <v>7.2660000000000002E-2</v>
      </c>
      <c r="I60" s="129">
        <f t="shared" si="2"/>
        <v>9.6276600000000006</v>
      </c>
    </row>
    <row r="61" spans="1:9" s="63" customFormat="1">
      <c r="A61" s="106">
        <v>29</v>
      </c>
      <c r="B61" s="131" t="s">
        <v>213</v>
      </c>
      <c r="C61" s="128">
        <v>0</v>
      </c>
      <c r="D61" s="128">
        <v>0</v>
      </c>
      <c r="E61" s="128">
        <v>0</v>
      </c>
      <c r="F61" s="128">
        <v>0</v>
      </c>
      <c r="G61" s="128">
        <v>1</v>
      </c>
      <c r="H61" s="128">
        <v>8.6580756756756809</v>
      </c>
      <c r="I61" s="129">
        <f t="shared" si="2"/>
        <v>8.6580756756756809</v>
      </c>
    </row>
    <row r="62" spans="1:9" s="63" customFormat="1">
      <c r="A62" s="106">
        <v>30</v>
      </c>
      <c r="B62" s="131" t="s">
        <v>104</v>
      </c>
      <c r="C62" s="128">
        <v>2</v>
      </c>
      <c r="D62" s="128">
        <v>3.3</v>
      </c>
      <c r="E62" s="128">
        <v>1</v>
      </c>
      <c r="F62" s="128">
        <v>0.7</v>
      </c>
      <c r="G62" s="128">
        <v>6</v>
      </c>
      <c r="H62" s="128">
        <v>0.83725566454059597</v>
      </c>
      <c r="I62" s="129">
        <f t="shared" si="2"/>
        <v>4.8372556645405957</v>
      </c>
    </row>
    <row r="63" spans="1:9" s="63" customFormat="1">
      <c r="A63" s="106">
        <v>31</v>
      </c>
      <c r="B63" s="131" t="s">
        <v>225</v>
      </c>
      <c r="C63" s="128">
        <v>0</v>
      </c>
      <c r="D63" s="128">
        <v>0</v>
      </c>
      <c r="E63" s="128">
        <v>0</v>
      </c>
      <c r="F63" s="128">
        <v>0</v>
      </c>
      <c r="G63" s="128">
        <v>1</v>
      </c>
      <c r="H63" s="128">
        <v>3.9850348799999997</v>
      </c>
      <c r="I63" s="129">
        <f t="shared" si="2"/>
        <v>3.9850348799999997</v>
      </c>
    </row>
    <row r="64" spans="1:9" s="63" customFormat="1">
      <c r="A64" s="106">
        <v>32</v>
      </c>
      <c r="B64" s="131" t="s">
        <v>116</v>
      </c>
      <c r="C64" s="128">
        <v>0</v>
      </c>
      <c r="D64" s="128">
        <v>0</v>
      </c>
      <c r="E64" s="128">
        <v>0</v>
      </c>
      <c r="F64" s="128">
        <v>0</v>
      </c>
      <c r="G64" s="128">
        <v>5</v>
      </c>
      <c r="H64" s="128">
        <v>3.8941080769670871</v>
      </c>
      <c r="I64" s="129">
        <f t="shared" si="2"/>
        <v>3.8941080769670871</v>
      </c>
    </row>
    <row r="65" spans="1:9" s="63" customFormat="1">
      <c r="A65" s="106">
        <v>33</v>
      </c>
      <c r="B65" s="131" t="s">
        <v>96</v>
      </c>
      <c r="C65" s="128">
        <v>1</v>
      </c>
      <c r="D65" s="128">
        <v>5.0000000000000001E-3</v>
      </c>
      <c r="E65" s="128">
        <v>1</v>
      </c>
      <c r="F65" s="128">
        <v>0.62</v>
      </c>
      <c r="G65" s="128">
        <v>16</v>
      </c>
      <c r="H65" s="128">
        <v>2.6254448518413303</v>
      </c>
      <c r="I65" s="129">
        <f t="shared" ref="I65:I96" si="3">D65+F65+H65</f>
        <v>3.2504448518413303</v>
      </c>
    </row>
    <row r="66" spans="1:9" s="63" customFormat="1">
      <c r="A66" s="106">
        <v>34</v>
      </c>
      <c r="B66" s="131" t="s">
        <v>234</v>
      </c>
      <c r="C66" s="128">
        <v>0</v>
      </c>
      <c r="D66" s="128">
        <v>0</v>
      </c>
      <c r="E66" s="128">
        <v>1</v>
      </c>
      <c r="F66" s="128">
        <v>1.7630110000000001</v>
      </c>
      <c r="G66" s="128">
        <v>0</v>
      </c>
      <c r="H66" s="128">
        <v>0</v>
      </c>
      <c r="I66" s="129">
        <f t="shared" si="3"/>
        <v>1.7630110000000001</v>
      </c>
    </row>
    <row r="67" spans="1:9" s="63" customFormat="1">
      <c r="A67" s="106">
        <v>35</v>
      </c>
      <c r="B67" s="131" t="s">
        <v>100</v>
      </c>
      <c r="C67" s="128">
        <v>0</v>
      </c>
      <c r="D67" s="128">
        <v>0</v>
      </c>
      <c r="E67" s="128">
        <v>0</v>
      </c>
      <c r="F67" s="128">
        <v>0</v>
      </c>
      <c r="G67" s="128">
        <v>10</v>
      </c>
      <c r="H67" s="128">
        <v>1.6351794510608078</v>
      </c>
      <c r="I67" s="129">
        <f t="shared" si="3"/>
        <v>1.6351794510608078</v>
      </c>
    </row>
    <row r="68" spans="1:9" s="63" customFormat="1">
      <c r="A68" s="106">
        <v>36</v>
      </c>
      <c r="B68" s="131" t="s">
        <v>214</v>
      </c>
      <c r="C68" s="128"/>
      <c r="D68" s="128"/>
      <c r="E68" s="128">
        <v>1</v>
      </c>
      <c r="F68" s="128">
        <v>1</v>
      </c>
      <c r="G68" s="128">
        <v>0</v>
      </c>
      <c r="H68" s="128">
        <v>0</v>
      </c>
      <c r="I68" s="129">
        <f t="shared" si="3"/>
        <v>1</v>
      </c>
    </row>
    <row r="69" spans="1:9" s="63" customFormat="1">
      <c r="A69" s="106">
        <v>37</v>
      </c>
      <c r="B69" s="131" t="s">
        <v>117</v>
      </c>
      <c r="C69" s="128">
        <v>1</v>
      </c>
      <c r="D69" s="128">
        <v>2.1777000000000001E-2</v>
      </c>
      <c r="E69" s="128">
        <v>0</v>
      </c>
      <c r="F69" s="128">
        <v>0</v>
      </c>
      <c r="G69" s="128">
        <v>2</v>
      </c>
      <c r="H69" s="128">
        <v>0.80831264451007878</v>
      </c>
      <c r="I69" s="129">
        <f t="shared" si="3"/>
        <v>0.83008964451007883</v>
      </c>
    </row>
    <row r="70" spans="1:9" s="63" customFormat="1">
      <c r="A70" s="106">
        <v>38</v>
      </c>
      <c r="B70" s="131" t="s">
        <v>216</v>
      </c>
      <c r="C70" s="128">
        <v>3</v>
      </c>
      <c r="D70" s="128">
        <v>0.54500000000000004</v>
      </c>
      <c r="E70" s="128">
        <v>0</v>
      </c>
      <c r="F70" s="128">
        <v>0</v>
      </c>
      <c r="G70" s="128">
        <v>0</v>
      </c>
      <c r="H70" s="128">
        <v>0</v>
      </c>
      <c r="I70" s="129">
        <f t="shared" si="3"/>
        <v>0.54500000000000004</v>
      </c>
    </row>
    <row r="71" spans="1:9" s="63" customFormat="1">
      <c r="A71" s="106">
        <v>39</v>
      </c>
      <c r="B71" s="131" t="s">
        <v>128</v>
      </c>
      <c r="C71" s="128">
        <v>0</v>
      </c>
      <c r="D71" s="128">
        <v>0</v>
      </c>
      <c r="E71" s="128">
        <v>0</v>
      </c>
      <c r="F71" s="128">
        <v>0</v>
      </c>
      <c r="G71" s="128">
        <v>4</v>
      </c>
      <c r="H71" s="128">
        <v>0.53956523885240226</v>
      </c>
      <c r="I71" s="129">
        <f t="shared" si="3"/>
        <v>0.53956523885240226</v>
      </c>
    </row>
    <row r="72" spans="1:9" s="63" customFormat="1">
      <c r="A72" s="106">
        <v>40</v>
      </c>
      <c r="B72" s="131" t="s">
        <v>91</v>
      </c>
      <c r="C72" s="128">
        <v>0</v>
      </c>
      <c r="D72" s="128">
        <v>0</v>
      </c>
      <c r="E72" s="128">
        <v>0</v>
      </c>
      <c r="F72" s="128">
        <v>0</v>
      </c>
      <c r="G72" s="128">
        <v>5</v>
      </c>
      <c r="H72" s="128">
        <v>0.49464822401874381</v>
      </c>
      <c r="I72" s="129">
        <f t="shared" si="3"/>
        <v>0.49464822401874381</v>
      </c>
    </row>
    <row r="73" spans="1:9" s="63" customFormat="1">
      <c r="A73" s="106">
        <v>41</v>
      </c>
      <c r="B73" s="131" t="s">
        <v>113</v>
      </c>
      <c r="C73" s="128">
        <v>0</v>
      </c>
      <c r="D73" s="128">
        <v>0</v>
      </c>
      <c r="E73" s="128">
        <v>0</v>
      </c>
      <c r="F73" s="128">
        <v>0</v>
      </c>
      <c r="G73" s="128">
        <v>5</v>
      </c>
      <c r="H73" s="128">
        <v>0.46719959956687684</v>
      </c>
      <c r="I73" s="129">
        <f t="shared" si="3"/>
        <v>0.46719959956687684</v>
      </c>
    </row>
    <row r="74" spans="1:9" s="63" customFormat="1">
      <c r="A74" s="106">
        <v>42</v>
      </c>
      <c r="B74" s="131" t="s">
        <v>146</v>
      </c>
      <c r="C74" s="128">
        <v>0</v>
      </c>
      <c r="D74" s="128">
        <v>0</v>
      </c>
      <c r="E74" s="128">
        <v>0</v>
      </c>
      <c r="F74" s="128">
        <v>0</v>
      </c>
      <c r="G74" s="128">
        <v>2</v>
      </c>
      <c r="H74" s="128">
        <v>0.46650000000000003</v>
      </c>
      <c r="I74" s="129">
        <f t="shared" si="3"/>
        <v>0.46650000000000003</v>
      </c>
    </row>
    <row r="75" spans="1:9" s="63" customFormat="1">
      <c r="A75" s="106">
        <v>43</v>
      </c>
      <c r="B75" s="131" t="s">
        <v>259</v>
      </c>
      <c r="C75" s="128">
        <v>0</v>
      </c>
      <c r="D75" s="128">
        <v>0</v>
      </c>
      <c r="E75" s="128">
        <v>0</v>
      </c>
      <c r="F75" s="128">
        <v>0</v>
      </c>
      <c r="G75" s="128">
        <v>3</v>
      </c>
      <c r="H75" s="128">
        <v>0.43273899999999998</v>
      </c>
      <c r="I75" s="129">
        <f t="shared" si="3"/>
        <v>0.43273899999999998</v>
      </c>
    </row>
    <row r="76" spans="1:9" s="63" customFormat="1">
      <c r="A76" s="106">
        <v>44</v>
      </c>
      <c r="B76" s="131" t="s">
        <v>115</v>
      </c>
      <c r="C76" s="128">
        <v>0</v>
      </c>
      <c r="D76" s="128">
        <v>0</v>
      </c>
      <c r="E76" s="128">
        <v>0</v>
      </c>
      <c r="F76" s="128">
        <v>0</v>
      </c>
      <c r="G76" s="128">
        <v>2</v>
      </c>
      <c r="H76" s="128">
        <v>0.34648200000000001</v>
      </c>
      <c r="I76" s="129">
        <f t="shared" si="3"/>
        <v>0.34648200000000001</v>
      </c>
    </row>
    <row r="77" spans="1:9" s="63" customFormat="1">
      <c r="A77" s="106">
        <v>45</v>
      </c>
      <c r="B77" s="131" t="s">
        <v>120</v>
      </c>
      <c r="C77" s="128">
        <v>0</v>
      </c>
      <c r="D77" s="128">
        <v>0</v>
      </c>
      <c r="E77" s="128">
        <v>0</v>
      </c>
      <c r="F77" s="128">
        <v>0</v>
      </c>
      <c r="G77" s="128">
        <v>2</v>
      </c>
      <c r="H77" s="128">
        <v>0.32922432432432402</v>
      </c>
      <c r="I77" s="129">
        <f t="shared" si="3"/>
        <v>0.32922432432432402</v>
      </c>
    </row>
    <row r="78" spans="1:9" s="63" customFormat="1">
      <c r="A78" s="106">
        <v>46</v>
      </c>
      <c r="B78" s="131" t="s">
        <v>114</v>
      </c>
      <c r="C78" s="128">
        <v>1</v>
      </c>
      <c r="D78" s="128">
        <v>0.25</v>
      </c>
      <c r="E78" s="128">
        <v>0</v>
      </c>
      <c r="F78" s="128">
        <v>0</v>
      </c>
      <c r="G78" s="128">
        <v>0</v>
      </c>
      <c r="H78" s="128">
        <v>0</v>
      </c>
      <c r="I78" s="129">
        <f t="shared" si="3"/>
        <v>0.25</v>
      </c>
    </row>
    <row r="79" spans="1:9" s="63" customFormat="1">
      <c r="A79" s="106">
        <v>47</v>
      </c>
      <c r="B79" s="131" t="s">
        <v>102</v>
      </c>
      <c r="C79" s="128">
        <v>0</v>
      </c>
      <c r="D79" s="128">
        <v>0</v>
      </c>
      <c r="E79" s="128">
        <v>0</v>
      </c>
      <c r="F79" s="128">
        <v>0</v>
      </c>
      <c r="G79" s="128">
        <v>4</v>
      </c>
      <c r="H79" s="128">
        <v>0.20671024151097819</v>
      </c>
      <c r="I79" s="129">
        <f t="shared" si="3"/>
        <v>0.20671024151097819</v>
      </c>
    </row>
    <row r="80" spans="1:9" s="63" customFormat="1">
      <c r="A80" s="106">
        <v>48</v>
      </c>
      <c r="B80" s="131" t="s">
        <v>111</v>
      </c>
      <c r="C80" s="128">
        <v>0</v>
      </c>
      <c r="D80" s="128">
        <v>0</v>
      </c>
      <c r="E80" s="128">
        <v>0</v>
      </c>
      <c r="F80" s="128">
        <v>0</v>
      </c>
      <c r="G80" s="128">
        <v>3</v>
      </c>
      <c r="H80" s="128">
        <v>0.18556082306785854</v>
      </c>
      <c r="I80" s="129">
        <f t="shared" si="3"/>
        <v>0.18556082306785854</v>
      </c>
    </row>
    <row r="81" spans="1:9" s="63" customFormat="1">
      <c r="A81" s="106">
        <v>49</v>
      </c>
      <c r="B81" s="131" t="s">
        <v>136</v>
      </c>
      <c r="C81" s="128">
        <v>0</v>
      </c>
      <c r="D81" s="128">
        <v>0</v>
      </c>
      <c r="E81" s="128">
        <v>0</v>
      </c>
      <c r="F81" s="128">
        <v>0</v>
      </c>
      <c r="G81" s="128">
        <v>1</v>
      </c>
      <c r="H81" s="128">
        <v>0.17391300000000001</v>
      </c>
      <c r="I81" s="129">
        <f t="shared" si="3"/>
        <v>0.17391300000000001</v>
      </c>
    </row>
    <row r="82" spans="1:9" s="63" customFormat="1">
      <c r="A82" s="106">
        <v>50</v>
      </c>
      <c r="B82" s="131" t="s">
        <v>97</v>
      </c>
      <c r="C82" s="128">
        <v>0</v>
      </c>
      <c r="D82" s="128">
        <v>0</v>
      </c>
      <c r="E82" s="128">
        <v>0</v>
      </c>
      <c r="F82" s="128">
        <v>0</v>
      </c>
      <c r="G82" s="128">
        <v>3</v>
      </c>
      <c r="H82" s="128">
        <v>0.14564423756582059</v>
      </c>
      <c r="I82" s="129">
        <f t="shared" si="3"/>
        <v>0.14564423756582059</v>
      </c>
    </row>
    <row r="83" spans="1:9" s="63" customFormat="1">
      <c r="A83" s="106">
        <v>51</v>
      </c>
      <c r="B83" s="131" t="s">
        <v>121</v>
      </c>
      <c r="C83" s="128">
        <v>1</v>
      </c>
      <c r="D83" s="128">
        <v>4.2361999999999997E-2</v>
      </c>
      <c r="E83" s="128">
        <v>0</v>
      </c>
      <c r="F83" s="128">
        <v>0</v>
      </c>
      <c r="G83" s="128">
        <v>1</v>
      </c>
      <c r="H83" s="128">
        <v>8.6873000000000006E-2</v>
      </c>
      <c r="I83" s="129">
        <f t="shared" si="3"/>
        <v>0.12923499999999999</v>
      </c>
    </row>
    <row r="84" spans="1:9" s="63" customFormat="1">
      <c r="A84" s="106">
        <v>52</v>
      </c>
      <c r="B84" s="131" t="s">
        <v>246</v>
      </c>
      <c r="C84" s="128">
        <v>0</v>
      </c>
      <c r="D84" s="128">
        <v>0</v>
      </c>
      <c r="E84" s="128">
        <v>1</v>
      </c>
      <c r="F84" s="128">
        <v>0.114</v>
      </c>
      <c r="G84" s="128">
        <v>0</v>
      </c>
      <c r="H84" s="128">
        <v>0</v>
      </c>
      <c r="I84" s="129">
        <f t="shared" si="3"/>
        <v>0.114</v>
      </c>
    </row>
    <row r="85" spans="1:9" s="63" customFormat="1">
      <c r="A85" s="106">
        <v>53</v>
      </c>
      <c r="B85" s="132" t="s">
        <v>132</v>
      </c>
      <c r="C85" s="128">
        <v>1</v>
      </c>
      <c r="D85" s="128">
        <v>2.5000000000000001E-2</v>
      </c>
      <c r="E85" s="128">
        <v>0</v>
      </c>
      <c r="F85" s="128">
        <v>0</v>
      </c>
      <c r="G85" s="128">
        <v>1</v>
      </c>
      <c r="H85" s="128">
        <v>6.9264000000000006E-2</v>
      </c>
      <c r="I85" s="129">
        <f t="shared" si="3"/>
        <v>9.4264000000000014E-2</v>
      </c>
    </row>
    <row r="86" spans="1:9" s="63" customFormat="1">
      <c r="A86" s="106">
        <v>54</v>
      </c>
      <c r="B86" s="131" t="s">
        <v>94</v>
      </c>
      <c r="C86" s="128">
        <v>1</v>
      </c>
      <c r="D86" s="128">
        <v>1.5129999999999999E-2</v>
      </c>
      <c r="E86" s="128">
        <v>0</v>
      </c>
      <c r="F86" s="128">
        <v>0</v>
      </c>
      <c r="G86" s="128">
        <v>2</v>
      </c>
      <c r="H86" s="128">
        <v>6.4000000000000001E-2</v>
      </c>
      <c r="I86" s="129">
        <f t="shared" si="3"/>
        <v>7.9130000000000006E-2</v>
      </c>
    </row>
    <row r="87" spans="1:9" s="63" customFormat="1">
      <c r="A87" s="106">
        <v>55</v>
      </c>
      <c r="B87" s="131" t="s">
        <v>137</v>
      </c>
      <c r="C87" s="128">
        <v>0</v>
      </c>
      <c r="D87" s="128">
        <v>0</v>
      </c>
      <c r="E87" s="128">
        <v>0</v>
      </c>
      <c r="F87" s="128">
        <v>0</v>
      </c>
      <c r="G87" s="128">
        <v>1</v>
      </c>
      <c r="H87" s="128">
        <v>5.6170065675769106E-2</v>
      </c>
      <c r="I87" s="129">
        <f t="shared" si="3"/>
        <v>5.6170065675769106E-2</v>
      </c>
    </row>
    <row r="88" spans="1:9" s="63" customFormat="1">
      <c r="A88" s="106">
        <v>56</v>
      </c>
      <c r="B88" s="131" t="s">
        <v>99</v>
      </c>
      <c r="C88" s="128">
        <v>0</v>
      </c>
      <c r="D88" s="128">
        <v>0</v>
      </c>
      <c r="E88" s="128">
        <v>0</v>
      </c>
      <c r="F88" s="128">
        <v>0</v>
      </c>
      <c r="G88" s="128">
        <v>1</v>
      </c>
      <c r="H88" s="128">
        <v>4.8925837837837799E-2</v>
      </c>
      <c r="I88" s="129">
        <f t="shared" si="3"/>
        <v>4.8925837837837799E-2</v>
      </c>
    </row>
    <row r="89" spans="1:9" s="63" customFormat="1">
      <c r="A89" s="106">
        <v>57</v>
      </c>
      <c r="B89" s="132" t="s">
        <v>255</v>
      </c>
      <c r="C89" s="128">
        <v>1</v>
      </c>
      <c r="D89" s="128">
        <v>4.2917999999999998E-2</v>
      </c>
      <c r="E89" s="128">
        <v>0</v>
      </c>
      <c r="F89" s="128">
        <v>0</v>
      </c>
      <c r="G89" s="128">
        <v>0</v>
      </c>
      <c r="H89" s="128">
        <v>0</v>
      </c>
      <c r="I89" s="129">
        <f t="shared" si="3"/>
        <v>4.2917999999999998E-2</v>
      </c>
    </row>
    <row r="90" spans="1:9" s="63" customFormat="1">
      <c r="A90" s="106">
        <v>58</v>
      </c>
      <c r="B90" s="131" t="s">
        <v>124</v>
      </c>
      <c r="C90" s="128">
        <v>0</v>
      </c>
      <c r="D90" s="128">
        <v>0</v>
      </c>
      <c r="E90" s="128">
        <v>0</v>
      </c>
      <c r="F90" s="128">
        <v>0</v>
      </c>
      <c r="G90" s="128">
        <v>1</v>
      </c>
      <c r="H90" s="128">
        <v>4.0864864864864903E-2</v>
      </c>
      <c r="I90" s="129">
        <f t="shared" si="3"/>
        <v>4.0864864864864903E-2</v>
      </c>
    </row>
    <row r="91" spans="1:9" s="63" customFormat="1">
      <c r="A91" s="106">
        <v>59</v>
      </c>
      <c r="B91" s="131" t="s">
        <v>119</v>
      </c>
      <c r="C91" s="128">
        <v>0</v>
      </c>
      <c r="D91" s="128">
        <v>0</v>
      </c>
      <c r="E91" s="128">
        <v>0</v>
      </c>
      <c r="F91" s="128">
        <v>0</v>
      </c>
      <c r="G91" s="128">
        <v>1</v>
      </c>
      <c r="H91" s="128">
        <v>3.9095999999999999E-2</v>
      </c>
      <c r="I91" s="129">
        <f t="shared" si="3"/>
        <v>3.9095999999999999E-2</v>
      </c>
    </row>
    <row r="92" spans="1:9" s="63" customFormat="1">
      <c r="A92" s="106">
        <v>60</v>
      </c>
      <c r="B92" s="132" t="s">
        <v>138</v>
      </c>
      <c r="C92" s="128">
        <v>0</v>
      </c>
      <c r="D92" s="128">
        <v>0</v>
      </c>
      <c r="E92" s="128">
        <v>0</v>
      </c>
      <c r="F92" s="128">
        <v>0</v>
      </c>
      <c r="G92" s="128">
        <v>2</v>
      </c>
      <c r="H92" s="128">
        <v>3.6041231076110902E-2</v>
      </c>
      <c r="I92" s="129">
        <f t="shared" si="3"/>
        <v>3.6041231076110902E-2</v>
      </c>
    </row>
    <row r="93" spans="1:9" s="63" customFormat="1">
      <c r="A93" s="106">
        <v>61</v>
      </c>
      <c r="B93" s="132" t="s">
        <v>227</v>
      </c>
      <c r="C93" s="128">
        <v>1</v>
      </c>
      <c r="D93" s="128">
        <v>3.5000000000000003E-2</v>
      </c>
      <c r="E93" s="128">
        <v>0</v>
      </c>
      <c r="F93" s="128">
        <v>0</v>
      </c>
      <c r="G93" s="128">
        <v>0</v>
      </c>
      <c r="H93" s="128">
        <v>0</v>
      </c>
      <c r="I93" s="129">
        <f t="shared" si="3"/>
        <v>3.5000000000000003E-2</v>
      </c>
    </row>
    <row r="94" spans="1:9" s="63" customFormat="1">
      <c r="A94" s="106">
        <v>62</v>
      </c>
      <c r="B94" s="131" t="s">
        <v>73</v>
      </c>
      <c r="C94" s="128">
        <v>1</v>
      </c>
      <c r="D94" s="128">
        <v>2.5999000000000001E-2</v>
      </c>
      <c r="E94" s="128">
        <v>0</v>
      </c>
      <c r="F94" s="128">
        <v>0</v>
      </c>
      <c r="G94" s="128">
        <v>0</v>
      </c>
      <c r="H94" s="128">
        <v>0</v>
      </c>
      <c r="I94" s="129">
        <f t="shared" si="3"/>
        <v>2.5999000000000001E-2</v>
      </c>
    </row>
    <row r="95" spans="1:9" s="63" customFormat="1">
      <c r="A95" s="106">
        <v>63</v>
      </c>
      <c r="B95" s="132" t="s">
        <v>284</v>
      </c>
      <c r="C95" s="128">
        <v>1</v>
      </c>
      <c r="D95" s="128">
        <v>2.4464E-2</v>
      </c>
      <c r="E95" s="128">
        <v>0</v>
      </c>
      <c r="F95" s="128">
        <v>0</v>
      </c>
      <c r="G95" s="128">
        <v>0</v>
      </c>
      <c r="H95" s="128">
        <v>0</v>
      </c>
      <c r="I95" s="129">
        <f t="shared" si="3"/>
        <v>2.4464E-2</v>
      </c>
    </row>
    <row r="96" spans="1:9" s="63" customFormat="1">
      <c r="A96" s="106">
        <v>64</v>
      </c>
      <c r="B96" s="131" t="s">
        <v>140</v>
      </c>
      <c r="C96" s="128">
        <v>0</v>
      </c>
      <c r="D96" s="128">
        <v>0</v>
      </c>
      <c r="E96" s="128">
        <v>0</v>
      </c>
      <c r="F96" s="128">
        <v>0</v>
      </c>
      <c r="G96" s="128">
        <v>1</v>
      </c>
      <c r="H96" s="128">
        <v>2.11170487846923E-2</v>
      </c>
      <c r="I96" s="129">
        <f t="shared" si="3"/>
        <v>2.11170487846923E-2</v>
      </c>
    </row>
    <row r="97" spans="1:9" s="63" customFormat="1">
      <c r="A97" s="106">
        <v>65</v>
      </c>
      <c r="B97" s="132" t="s">
        <v>249</v>
      </c>
      <c r="C97" s="128">
        <v>1</v>
      </c>
      <c r="D97" s="128">
        <v>0.01</v>
      </c>
      <c r="E97" s="128">
        <v>0</v>
      </c>
      <c r="F97" s="128">
        <v>0</v>
      </c>
      <c r="G97" s="128">
        <v>0</v>
      </c>
      <c r="H97" s="128">
        <v>0</v>
      </c>
      <c r="I97" s="129">
        <f t="shared" ref="I97:I99" si="4">D97+F97+H97</f>
        <v>0.01</v>
      </c>
    </row>
    <row r="98" spans="1:9" s="63" customFormat="1">
      <c r="A98" s="106">
        <v>66</v>
      </c>
      <c r="B98" s="131" t="s">
        <v>254</v>
      </c>
      <c r="C98" s="128">
        <v>1</v>
      </c>
      <c r="D98" s="128">
        <v>4.3200000000000001E-3</v>
      </c>
      <c r="E98" s="128">
        <v>0</v>
      </c>
      <c r="F98" s="128">
        <v>0</v>
      </c>
      <c r="G98" s="128">
        <v>0</v>
      </c>
      <c r="H98" s="128">
        <v>0</v>
      </c>
      <c r="I98" s="121">
        <f t="shared" si="4"/>
        <v>4.3200000000000001E-3</v>
      </c>
    </row>
    <row r="99" spans="1:9" s="63" customFormat="1">
      <c r="A99" s="106">
        <v>67</v>
      </c>
      <c r="B99" s="131" t="s">
        <v>252</v>
      </c>
      <c r="C99" s="128">
        <v>0</v>
      </c>
      <c r="D99" s="128">
        <v>0</v>
      </c>
      <c r="E99" s="128">
        <v>0</v>
      </c>
      <c r="F99" s="128">
        <v>0</v>
      </c>
      <c r="G99" s="128">
        <v>1</v>
      </c>
      <c r="H99" s="128">
        <v>2.1640000000000001E-3</v>
      </c>
      <c r="I99" s="121">
        <f t="shared" si="4"/>
        <v>2.1640000000000001E-3</v>
      </c>
    </row>
    <row r="100" spans="1:9" s="66" customFormat="1" ht="12.75">
      <c r="A100" s="146" t="s">
        <v>63</v>
      </c>
      <c r="B100" s="147"/>
      <c r="C100" s="64">
        <f t="shared" ref="C100:I100" si="5">SUM(C33:C99)</f>
        <v>451</v>
      </c>
      <c r="D100" s="65">
        <f t="shared" si="5"/>
        <v>8456.169081</v>
      </c>
      <c r="E100" s="64">
        <f t="shared" si="5"/>
        <v>263</v>
      </c>
      <c r="F100" s="65">
        <f t="shared" si="5"/>
        <v>2747.7871092812502</v>
      </c>
      <c r="G100" s="64">
        <f t="shared" si="5"/>
        <v>1151</v>
      </c>
      <c r="H100" s="65">
        <f t="shared" si="5"/>
        <v>1047.1568693786612</v>
      </c>
      <c r="I100" s="65">
        <f t="shared" si="5"/>
        <v>12251.113059659911</v>
      </c>
    </row>
    <row r="101" spans="1:9" s="71" customFormat="1" ht="12.75">
      <c r="A101" s="107"/>
      <c r="B101" s="107"/>
      <c r="C101" s="69"/>
      <c r="D101" s="70"/>
      <c r="E101" s="69"/>
      <c r="F101" s="70"/>
      <c r="G101" s="69"/>
      <c r="H101" s="70"/>
      <c r="I101" s="70"/>
    </row>
    <row r="102" spans="1:9" ht="15.75">
      <c r="A102" s="144" t="s">
        <v>292</v>
      </c>
      <c r="B102" s="144"/>
      <c r="C102" s="144"/>
      <c r="D102" s="144"/>
      <c r="E102" s="144"/>
      <c r="F102" s="144"/>
      <c r="G102" s="144"/>
      <c r="H102" s="144"/>
      <c r="I102" s="144"/>
    </row>
    <row r="103" spans="1:9">
      <c r="A103" s="145" t="str">
        <f>A6</f>
        <v>Tính từ 01/01/2021 đến 20/04/2021</v>
      </c>
      <c r="B103" s="145"/>
      <c r="C103" s="145"/>
      <c r="D103" s="145"/>
      <c r="E103" s="145"/>
      <c r="F103" s="145"/>
      <c r="G103" s="145"/>
      <c r="H103" s="145"/>
      <c r="I103" s="145"/>
    </row>
    <row r="104" spans="1:9" ht="8.25" customHeight="1">
      <c r="A104" s="104"/>
      <c r="B104" s="105"/>
    </row>
    <row r="105" spans="1:9" ht="51">
      <c r="A105" s="98" t="s">
        <v>1</v>
      </c>
      <c r="B105" s="125" t="s">
        <v>147</v>
      </c>
      <c r="C105" s="125" t="s">
        <v>38</v>
      </c>
      <c r="D105" s="125" t="s">
        <v>39</v>
      </c>
      <c r="E105" s="125" t="s">
        <v>40</v>
      </c>
      <c r="F105" s="125" t="s">
        <v>41</v>
      </c>
      <c r="G105" s="125" t="s">
        <v>42</v>
      </c>
      <c r="H105" s="125" t="s">
        <v>43</v>
      </c>
      <c r="I105" s="126" t="s">
        <v>44</v>
      </c>
    </row>
    <row r="106" spans="1:9" s="68" customFormat="1" ht="14.25" customHeight="1">
      <c r="A106" s="106">
        <v>1</v>
      </c>
      <c r="B106" s="128" t="s">
        <v>159</v>
      </c>
      <c r="C106" s="128">
        <v>19</v>
      </c>
      <c r="D106" s="128">
        <v>3226.0830099999998</v>
      </c>
      <c r="E106" s="128">
        <v>15</v>
      </c>
      <c r="F106" s="128">
        <v>27.461069999999999</v>
      </c>
      <c r="G106" s="128">
        <v>21</v>
      </c>
      <c r="H106" s="128">
        <v>46.025199290998096</v>
      </c>
      <c r="I106" s="129">
        <f t="shared" ref="I106:I137" si="6">D106+F106+H106</f>
        <v>3299.5692792909977</v>
      </c>
    </row>
    <row r="107" spans="1:9" s="68" customFormat="1" ht="14.25" customHeight="1">
      <c r="A107" s="106">
        <v>2</v>
      </c>
      <c r="B107" s="128" t="s">
        <v>198</v>
      </c>
      <c r="C107" s="128">
        <v>1</v>
      </c>
      <c r="D107" s="128">
        <v>1314.0704459999999</v>
      </c>
      <c r="E107" s="128">
        <v>0</v>
      </c>
      <c r="F107" s="128">
        <v>0</v>
      </c>
      <c r="G107" s="128">
        <v>3</v>
      </c>
      <c r="H107" s="128">
        <v>1.4233</v>
      </c>
      <c r="I107" s="129">
        <f t="shared" si="6"/>
        <v>1315.4937459999999</v>
      </c>
    </row>
    <row r="108" spans="1:9" s="68" customFormat="1" ht="14.25" customHeight="1">
      <c r="A108" s="106">
        <v>3</v>
      </c>
      <c r="B108" s="128" t="s">
        <v>149</v>
      </c>
      <c r="C108" s="128">
        <v>100</v>
      </c>
      <c r="D108" s="128">
        <v>360.12395199999997</v>
      </c>
      <c r="E108" s="128">
        <v>30</v>
      </c>
      <c r="F108" s="128">
        <v>403.00798900000001</v>
      </c>
      <c r="G108" s="128">
        <v>547</v>
      </c>
      <c r="H108" s="128">
        <v>377.63281183850069</v>
      </c>
      <c r="I108" s="129">
        <f t="shared" si="6"/>
        <v>1140.7647528385007</v>
      </c>
    </row>
    <row r="109" spans="1:9" s="68" customFormat="1" ht="14.25" customHeight="1">
      <c r="A109" s="106">
        <v>4</v>
      </c>
      <c r="B109" s="128" t="s">
        <v>155</v>
      </c>
      <c r="C109" s="128">
        <v>14</v>
      </c>
      <c r="D109" s="128">
        <v>92.852897999999996</v>
      </c>
      <c r="E109" s="128">
        <v>23</v>
      </c>
      <c r="F109" s="128">
        <v>936.20538399999998</v>
      </c>
      <c r="G109" s="128">
        <v>12</v>
      </c>
      <c r="H109" s="128">
        <v>8.4173654308878394</v>
      </c>
      <c r="I109" s="129">
        <f t="shared" si="6"/>
        <v>1037.4756474308879</v>
      </c>
    </row>
    <row r="110" spans="1:9" s="68" customFormat="1" ht="14.25" customHeight="1">
      <c r="A110" s="106">
        <v>5</v>
      </c>
      <c r="B110" s="128" t="s">
        <v>161</v>
      </c>
      <c r="C110" s="128">
        <v>7</v>
      </c>
      <c r="D110" s="128">
        <v>575.5</v>
      </c>
      <c r="E110" s="128">
        <v>10</v>
      </c>
      <c r="F110" s="128">
        <v>60.598999999999997</v>
      </c>
      <c r="G110" s="128">
        <v>10</v>
      </c>
      <c r="H110" s="128">
        <v>15.760408889330604</v>
      </c>
      <c r="I110" s="129">
        <f t="shared" si="6"/>
        <v>651.85940888933067</v>
      </c>
    </row>
    <row r="111" spans="1:9" s="68" customFormat="1" ht="14.25" customHeight="1">
      <c r="A111" s="106">
        <v>6</v>
      </c>
      <c r="B111" s="133" t="s">
        <v>178</v>
      </c>
      <c r="C111" s="128">
        <v>5</v>
      </c>
      <c r="D111" s="128">
        <v>556.04490599999997</v>
      </c>
      <c r="E111" s="128">
        <v>1</v>
      </c>
      <c r="F111" s="128">
        <v>0.34630499999999997</v>
      </c>
      <c r="G111" s="128">
        <v>5</v>
      </c>
      <c r="H111" s="128">
        <v>0.21671253481644775</v>
      </c>
      <c r="I111" s="129">
        <f t="shared" si="6"/>
        <v>556.60792353481645</v>
      </c>
    </row>
    <row r="112" spans="1:9" s="68" customFormat="1" ht="14.25" customHeight="1">
      <c r="A112" s="106">
        <v>7</v>
      </c>
      <c r="B112" s="128" t="s">
        <v>152</v>
      </c>
      <c r="C112" s="128">
        <v>25</v>
      </c>
      <c r="D112" s="128">
        <v>278.47910200000001</v>
      </c>
      <c r="E112" s="128">
        <v>9</v>
      </c>
      <c r="F112" s="128">
        <v>17.555</v>
      </c>
      <c r="G112" s="128">
        <v>87</v>
      </c>
      <c r="H112" s="128">
        <v>179.06896113748118</v>
      </c>
      <c r="I112" s="129">
        <f t="shared" si="6"/>
        <v>475.10306313748117</v>
      </c>
    </row>
    <row r="113" spans="1:9" s="68" customFormat="1" ht="14.25" customHeight="1">
      <c r="A113" s="106">
        <v>8</v>
      </c>
      <c r="B113" s="128" t="s">
        <v>186</v>
      </c>
      <c r="C113" s="128">
        <v>6</v>
      </c>
      <c r="D113" s="128">
        <v>430.59909099999999</v>
      </c>
      <c r="E113" s="128">
        <v>0</v>
      </c>
      <c r="F113" s="128">
        <v>0</v>
      </c>
      <c r="G113" s="128">
        <v>0</v>
      </c>
      <c r="H113" s="128">
        <v>0</v>
      </c>
      <c r="I113" s="129">
        <f t="shared" si="6"/>
        <v>430.59909099999999</v>
      </c>
    </row>
    <row r="114" spans="1:9" s="68" customFormat="1" ht="14.25" customHeight="1">
      <c r="A114" s="106">
        <v>9</v>
      </c>
      <c r="B114" s="128" t="s">
        <v>150</v>
      </c>
      <c r="C114" s="128">
        <v>7</v>
      </c>
      <c r="D114" s="128">
        <v>67.7</v>
      </c>
      <c r="E114" s="128">
        <v>9</v>
      </c>
      <c r="F114" s="128">
        <v>353.29084</v>
      </c>
      <c r="G114" s="128">
        <v>2</v>
      </c>
      <c r="H114" s="128">
        <v>0.27451149549238685</v>
      </c>
      <c r="I114" s="129">
        <f t="shared" si="6"/>
        <v>421.26535149549238</v>
      </c>
    </row>
    <row r="115" spans="1:9" s="68" customFormat="1" ht="14.25" customHeight="1">
      <c r="A115" s="106">
        <v>10</v>
      </c>
      <c r="B115" s="128" t="s">
        <v>154</v>
      </c>
      <c r="C115" s="128">
        <v>17</v>
      </c>
      <c r="D115" s="128">
        <v>149.22510399999999</v>
      </c>
      <c r="E115" s="128">
        <v>7</v>
      </c>
      <c r="F115" s="128">
        <v>140.59399300000001</v>
      </c>
      <c r="G115" s="128">
        <v>39</v>
      </c>
      <c r="H115" s="128">
        <v>79.413704623672771</v>
      </c>
      <c r="I115" s="129">
        <f t="shared" si="6"/>
        <v>369.2328016236728</v>
      </c>
    </row>
    <row r="116" spans="1:9" s="68" customFormat="1" ht="14.25" customHeight="1">
      <c r="A116" s="106">
        <v>11</v>
      </c>
      <c r="B116" s="128" t="s">
        <v>156</v>
      </c>
      <c r="C116" s="128">
        <v>35</v>
      </c>
      <c r="D116" s="128">
        <v>241.94852700000001</v>
      </c>
      <c r="E116" s="128">
        <v>21</v>
      </c>
      <c r="F116" s="128">
        <v>83.742455000000007</v>
      </c>
      <c r="G116" s="128">
        <v>35</v>
      </c>
      <c r="H116" s="128">
        <v>21.458584128006709</v>
      </c>
      <c r="I116" s="129">
        <f t="shared" si="6"/>
        <v>347.14956612800671</v>
      </c>
    </row>
    <row r="117" spans="1:9" s="68" customFormat="1" ht="14.25" customHeight="1">
      <c r="A117" s="106">
        <v>12</v>
      </c>
      <c r="B117" s="128" t="s">
        <v>157</v>
      </c>
      <c r="C117" s="128">
        <v>3</v>
      </c>
      <c r="D117" s="128">
        <v>77.480543999999995</v>
      </c>
      <c r="E117" s="128">
        <v>13</v>
      </c>
      <c r="F117" s="128">
        <v>190.279753</v>
      </c>
      <c r="G117" s="128">
        <v>11</v>
      </c>
      <c r="H117" s="128">
        <v>5.0394308363809515</v>
      </c>
      <c r="I117" s="129">
        <f t="shared" si="6"/>
        <v>272.79972783638095</v>
      </c>
    </row>
    <row r="118" spans="1:9" s="68" customFormat="1" ht="14.25" customHeight="1">
      <c r="A118" s="106">
        <v>13</v>
      </c>
      <c r="B118" s="128" t="s">
        <v>151</v>
      </c>
      <c r="C118" s="128">
        <v>117</v>
      </c>
      <c r="D118" s="128">
        <v>70.451340000000002</v>
      </c>
      <c r="E118" s="128">
        <v>43</v>
      </c>
      <c r="F118" s="128">
        <v>83.653046000000003</v>
      </c>
      <c r="G118" s="128">
        <v>177</v>
      </c>
      <c r="H118" s="128">
        <v>69.473902339472389</v>
      </c>
      <c r="I118" s="129">
        <f t="shared" si="6"/>
        <v>223.57828833947241</v>
      </c>
    </row>
    <row r="119" spans="1:9" s="68" customFormat="1" ht="14.25" customHeight="1">
      <c r="A119" s="106">
        <v>14</v>
      </c>
      <c r="B119" s="127" t="s">
        <v>181</v>
      </c>
      <c r="C119" s="128">
        <v>1</v>
      </c>
      <c r="D119" s="128">
        <v>200</v>
      </c>
      <c r="E119" s="128">
        <v>0</v>
      </c>
      <c r="F119" s="128">
        <v>0</v>
      </c>
      <c r="G119" s="128">
        <v>3</v>
      </c>
      <c r="H119" s="128">
        <v>0.66425630110571399</v>
      </c>
      <c r="I119" s="129">
        <f t="shared" si="6"/>
        <v>200.66425630110572</v>
      </c>
    </row>
    <row r="120" spans="1:9" s="68" customFormat="1" ht="14.25" customHeight="1">
      <c r="A120" s="106">
        <v>15</v>
      </c>
      <c r="B120" s="128" t="s">
        <v>163</v>
      </c>
      <c r="C120" s="128">
        <v>8</v>
      </c>
      <c r="D120" s="128">
        <v>52.065331</v>
      </c>
      <c r="E120" s="128">
        <v>17</v>
      </c>
      <c r="F120" s="128">
        <v>125.10689000000001</v>
      </c>
      <c r="G120" s="128">
        <v>20</v>
      </c>
      <c r="H120" s="128">
        <v>6.3004285833201408</v>
      </c>
      <c r="I120" s="129">
        <f t="shared" si="6"/>
        <v>183.47264958332016</v>
      </c>
    </row>
    <row r="121" spans="1:9" s="68" customFormat="1" ht="14.25" customHeight="1">
      <c r="A121" s="106">
        <v>16</v>
      </c>
      <c r="B121" s="128" t="s">
        <v>162</v>
      </c>
      <c r="C121" s="128">
        <v>13</v>
      </c>
      <c r="D121" s="128">
        <v>146.535946</v>
      </c>
      <c r="E121" s="128">
        <v>7</v>
      </c>
      <c r="F121" s="128">
        <v>8.8876872812500007</v>
      </c>
      <c r="G121" s="128">
        <v>25</v>
      </c>
      <c r="H121" s="128">
        <v>2.0758906459098552</v>
      </c>
      <c r="I121" s="129">
        <f t="shared" si="6"/>
        <v>157.49952392715986</v>
      </c>
    </row>
    <row r="122" spans="1:9" s="68" customFormat="1" ht="14.25" customHeight="1">
      <c r="A122" s="106">
        <v>17</v>
      </c>
      <c r="B122" s="128" t="s">
        <v>164</v>
      </c>
      <c r="C122" s="128">
        <v>11</v>
      </c>
      <c r="D122" s="128">
        <v>40.863204000000003</v>
      </c>
      <c r="E122" s="128">
        <v>10</v>
      </c>
      <c r="F122" s="128">
        <v>69.963999999999999</v>
      </c>
      <c r="G122" s="128">
        <v>10</v>
      </c>
      <c r="H122" s="128">
        <v>7.8557868678288072</v>
      </c>
      <c r="I122" s="129">
        <f t="shared" si="6"/>
        <v>118.68299086782881</v>
      </c>
    </row>
    <row r="123" spans="1:9" s="68" customFormat="1" ht="14.25" customHeight="1">
      <c r="A123" s="106">
        <v>18</v>
      </c>
      <c r="B123" s="128" t="s">
        <v>169</v>
      </c>
      <c r="C123" s="128">
        <v>7</v>
      </c>
      <c r="D123" s="128">
        <v>22.474739</v>
      </c>
      <c r="E123" s="128">
        <v>9</v>
      </c>
      <c r="F123" s="128">
        <v>81.131639000000007</v>
      </c>
      <c r="G123" s="128">
        <v>3</v>
      </c>
      <c r="H123" s="128">
        <v>6.9436495300744312</v>
      </c>
      <c r="I123" s="129">
        <f t="shared" si="6"/>
        <v>110.55002753007443</v>
      </c>
    </row>
    <row r="124" spans="1:9" s="68" customFormat="1" ht="14.25" customHeight="1">
      <c r="A124" s="106">
        <v>19</v>
      </c>
      <c r="B124" s="128" t="s">
        <v>177</v>
      </c>
      <c r="C124" s="128">
        <v>3</v>
      </c>
      <c r="D124" s="128">
        <v>51</v>
      </c>
      <c r="E124" s="128">
        <v>0</v>
      </c>
      <c r="F124" s="128">
        <v>0</v>
      </c>
      <c r="G124" s="128">
        <v>3</v>
      </c>
      <c r="H124" s="128">
        <v>48.712120279896965</v>
      </c>
      <c r="I124" s="129">
        <f t="shared" si="6"/>
        <v>99.712120279896965</v>
      </c>
    </row>
    <row r="125" spans="1:9" s="68" customFormat="1" ht="14.25" customHeight="1">
      <c r="A125" s="106">
        <v>20</v>
      </c>
      <c r="B125" s="128" t="s">
        <v>272</v>
      </c>
      <c r="C125" s="128">
        <v>1</v>
      </c>
      <c r="D125" s="128">
        <v>88.256730000000005</v>
      </c>
      <c r="E125" s="128">
        <v>0</v>
      </c>
      <c r="F125" s="128">
        <v>0</v>
      </c>
      <c r="G125" s="128">
        <v>0</v>
      </c>
      <c r="H125" s="128">
        <v>0</v>
      </c>
      <c r="I125" s="129">
        <f t="shared" si="6"/>
        <v>88.256730000000005</v>
      </c>
    </row>
    <row r="126" spans="1:9" s="68" customFormat="1" ht="14.25" customHeight="1">
      <c r="A126" s="106">
        <v>21</v>
      </c>
      <c r="B126" s="128" t="s">
        <v>158</v>
      </c>
      <c r="C126" s="128">
        <v>6</v>
      </c>
      <c r="D126" s="128">
        <v>67.099999999999994</v>
      </c>
      <c r="E126" s="128">
        <v>9</v>
      </c>
      <c r="F126" s="128">
        <v>19.249054000000001</v>
      </c>
      <c r="G126" s="128">
        <v>1</v>
      </c>
      <c r="H126" s="128">
        <v>1.55675675675676E-2</v>
      </c>
      <c r="I126" s="129">
        <f t="shared" si="6"/>
        <v>86.364621567567568</v>
      </c>
    </row>
    <row r="127" spans="1:9" s="68" customFormat="1" ht="14.25" customHeight="1">
      <c r="A127" s="106">
        <v>22</v>
      </c>
      <c r="B127" s="128" t="s">
        <v>165</v>
      </c>
      <c r="C127" s="128">
        <v>1</v>
      </c>
      <c r="D127" s="128">
        <v>1</v>
      </c>
      <c r="E127" s="128">
        <v>7</v>
      </c>
      <c r="F127" s="128">
        <v>25.67408</v>
      </c>
      <c r="G127" s="128">
        <v>2</v>
      </c>
      <c r="H127" s="128">
        <v>57.923330419999999</v>
      </c>
      <c r="I127" s="129">
        <f t="shared" si="6"/>
        <v>84.597410420000003</v>
      </c>
    </row>
    <row r="128" spans="1:9" s="68" customFormat="1" ht="14.25" customHeight="1">
      <c r="A128" s="106">
        <v>23</v>
      </c>
      <c r="B128" s="128" t="s">
        <v>194</v>
      </c>
      <c r="C128" s="128">
        <v>2</v>
      </c>
      <c r="D128" s="128">
        <v>62.912354999999998</v>
      </c>
      <c r="E128" s="128">
        <v>0</v>
      </c>
      <c r="F128" s="128">
        <v>0</v>
      </c>
      <c r="G128" s="128">
        <v>3</v>
      </c>
      <c r="H128" s="128">
        <v>5.7569229713100585</v>
      </c>
      <c r="I128" s="129">
        <f t="shared" si="6"/>
        <v>68.669277971310052</v>
      </c>
    </row>
    <row r="129" spans="1:9" s="68" customFormat="1" ht="14.25" customHeight="1">
      <c r="A129" s="106">
        <v>24</v>
      </c>
      <c r="B129" s="128" t="s">
        <v>170</v>
      </c>
      <c r="C129" s="128">
        <v>8</v>
      </c>
      <c r="D129" s="128">
        <v>37.905833000000001</v>
      </c>
      <c r="E129" s="128">
        <v>1</v>
      </c>
      <c r="F129" s="128">
        <v>21.105308000000001</v>
      </c>
      <c r="G129" s="128">
        <v>9</v>
      </c>
      <c r="H129" s="128">
        <v>6.8914052986564158</v>
      </c>
      <c r="I129" s="129">
        <f t="shared" si="6"/>
        <v>65.902546298656418</v>
      </c>
    </row>
    <row r="130" spans="1:9" s="68" customFormat="1" ht="14.25" customHeight="1">
      <c r="A130" s="106">
        <v>25</v>
      </c>
      <c r="B130" s="128" t="s">
        <v>269</v>
      </c>
      <c r="C130" s="128">
        <v>1</v>
      </c>
      <c r="D130" s="128">
        <v>54.6</v>
      </c>
      <c r="E130" s="128">
        <v>0</v>
      </c>
      <c r="F130" s="128">
        <v>0</v>
      </c>
      <c r="G130" s="128">
        <v>1</v>
      </c>
      <c r="H130" s="128">
        <v>1.0568088685674799</v>
      </c>
      <c r="I130" s="129">
        <f t="shared" si="6"/>
        <v>55.656808868567481</v>
      </c>
    </row>
    <row r="131" spans="1:9" s="68" customFormat="1" ht="14.25" customHeight="1">
      <c r="A131" s="106">
        <v>26</v>
      </c>
      <c r="B131" s="128" t="s">
        <v>171</v>
      </c>
      <c r="C131" s="128">
        <v>2</v>
      </c>
      <c r="D131" s="128">
        <v>0.88954999999999995</v>
      </c>
      <c r="E131" s="128">
        <v>5</v>
      </c>
      <c r="F131" s="128">
        <v>50.618966</v>
      </c>
      <c r="G131" s="128">
        <v>3</v>
      </c>
      <c r="H131" s="128">
        <v>1.541536097397002</v>
      </c>
      <c r="I131" s="129">
        <f t="shared" si="6"/>
        <v>53.050052097397</v>
      </c>
    </row>
    <row r="132" spans="1:9" s="68" customFormat="1" ht="14.25" customHeight="1">
      <c r="A132" s="106">
        <v>27</v>
      </c>
      <c r="B132" s="128" t="s">
        <v>153</v>
      </c>
      <c r="C132" s="128">
        <v>6</v>
      </c>
      <c r="D132" s="128">
        <v>47.142879000000001</v>
      </c>
      <c r="E132" s="128">
        <v>1</v>
      </c>
      <c r="F132" s="128">
        <v>1.2</v>
      </c>
      <c r="G132" s="128">
        <v>6</v>
      </c>
      <c r="H132" s="128">
        <v>0.36916076989807878</v>
      </c>
      <c r="I132" s="129">
        <f t="shared" si="6"/>
        <v>48.712039769898084</v>
      </c>
    </row>
    <row r="133" spans="1:9" s="68" customFormat="1" ht="14.25" customHeight="1">
      <c r="A133" s="106">
        <v>28</v>
      </c>
      <c r="B133" s="128" t="s">
        <v>176</v>
      </c>
      <c r="C133" s="128">
        <v>0</v>
      </c>
      <c r="D133" s="128">
        <v>0</v>
      </c>
      <c r="E133" s="128">
        <v>0</v>
      </c>
      <c r="F133" s="128">
        <v>0</v>
      </c>
      <c r="G133" s="128">
        <v>8</v>
      </c>
      <c r="H133" s="128">
        <v>46.185623146718832</v>
      </c>
      <c r="I133" s="129">
        <f t="shared" si="6"/>
        <v>46.185623146718832</v>
      </c>
    </row>
    <row r="134" spans="1:9" s="68" customFormat="1" ht="14.25" customHeight="1">
      <c r="A134" s="106">
        <v>29</v>
      </c>
      <c r="B134" s="128" t="s">
        <v>180</v>
      </c>
      <c r="C134" s="128">
        <v>1</v>
      </c>
      <c r="D134" s="128">
        <v>15</v>
      </c>
      <c r="E134" s="128">
        <v>1</v>
      </c>
      <c r="F134" s="128">
        <v>9.42</v>
      </c>
      <c r="G134" s="128">
        <v>6</v>
      </c>
      <c r="H134" s="128">
        <v>12.698905692021356</v>
      </c>
      <c r="I134" s="129">
        <f t="shared" si="6"/>
        <v>37.118905692021357</v>
      </c>
    </row>
    <row r="135" spans="1:9" s="68" customFormat="1" ht="14.25" customHeight="1">
      <c r="A135" s="106">
        <v>30</v>
      </c>
      <c r="B135" s="127" t="s">
        <v>187</v>
      </c>
      <c r="C135" s="128">
        <v>1</v>
      </c>
      <c r="D135" s="128">
        <v>6.75</v>
      </c>
      <c r="E135" s="128">
        <v>4</v>
      </c>
      <c r="F135" s="128">
        <v>23.139393999999999</v>
      </c>
      <c r="G135" s="128">
        <v>26</v>
      </c>
      <c r="H135" s="128">
        <v>3.852913154288732</v>
      </c>
      <c r="I135" s="129">
        <f t="shared" si="6"/>
        <v>33.742307154288731</v>
      </c>
    </row>
    <row r="136" spans="1:9" s="68" customFormat="1" ht="14.25" customHeight="1">
      <c r="A136" s="106">
        <v>31</v>
      </c>
      <c r="B136" s="128" t="s">
        <v>160</v>
      </c>
      <c r="C136" s="128">
        <v>4</v>
      </c>
      <c r="D136" s="128">
        <v>19.596140999999999</v>
      </c>
      <c r="E136" s="128">
        <v>2</v>
      </c>
      <c r="F136" s="128">
        <v>-1.4</v>
      </c>
      <c r="G136" s="128">
        <v>3</v>
      </c>
      <c r="H136" s="128">
        <v>11.129664266057024</v>
      </c>
      <c r="I136" s="129">
        <f t="shared" si="6"/>
        <v>29.325805266057024</v>
      </c>
    </row>
    <row r="137" spans="1:9" s="68" customFormat="1" ht="14.25" customHeight="1">
      <c r="A137" s="106">
        <v>32</v>
      </c>
      <c r="B137" s="128" t="s">
        <v>166</v>
      </c>
      <c r="C137" s="128">
        <v>2</v>
      </c>
      <c r="D137" s="128">
        <v>24.95</v>
      </c>
      <c r="E137" s="128">
        <v>0</v>
      </c>
      <c r="F137" s="128">
        <v>0</v>
      </c>
      <c r="G137" s="128">
        <v>0</v>
      </c>
      <c r="H137" s="128">
        <v>0</v>
      </c>
      <c r="I137" s="129">
        <f t="shared" si="6"/>
        <v>24.95</v>
      </c>
    </row>
    <row r="138" spans="1:9" s="68" customFormat="1" ht="14.25" customHeight="1">
      <c r="A138" s="106">
        <v>33</v>
      </c>
      <c r="B138" s="128" t="s">
        <v>173</v>
      </c>
      <c r="C138" s="128">
        <v>3</v>
      </c>
      <c r="D138" s="128">
        <v>10.735245000000001</v>
      </c>
      <c r="E138" s="128">
        <v>2</v>
      </c>
      <c r="F138" s="128">
        <v>6</v>
      </c>
      <c r="G138" s="128">
        <v>3</v>
      </c>
      <c r="H138" s="128">
        <v>2.2242447054365329</v>
      </c>
      <c r="I138" s="129">
        <f t="shared" ref="I138:I158" si="7">D138+F138+H138</f>
        <v>18.959489705436532</v>
      </c>
    </row>
    <row r="139" spans="1:9" s="68" customFormat="1" ht="14.25" customHeight="1">
      <c r="A139" s="106">
        <v>34</v>
      </c>
      <c r="B139" s="128" t="s">
        <v>167</v>
      </c>
      <c r="C139" s="128">
        <v>1</v>
      </c>
      <c r="D139" s="128">
        <v>17.198</v>
      </c>
      <c r="E139" s="128">
        <v>0</v>
      </c>
      <c r="F139" s="128">
        <v>0</v>
      </c>
      <c r="G139" s="128">
        <v>0</v>
      </c>
      <c r="H139" s="128">
        <v>0</v>
      </c>
      <c r="I139" s="129">
        <f t="shared" si="7"/>
        <v>17.198</v>
      </c>
    </row>
    <row r="140" spans="1:9" s="68" customFormat="1" ht="14.25" customHeight="1">
      <c r="A140" s="106">
        <v>35</v>
      </c>
      <c r="B140" s="128" t="s">
        <v>168</v>
      </c>
      <c r="C140" s="128">
        <v>4</v>
      </c>
      <c r="D140" s="128">
        <v>9.6939989999999998</v>
      </c>
      <c r="E140" s="128">
        <v>4</v>
      </c>
      <c r="F140" s="128">
        <v>3.5922450000000001</v>
      </c>
      <c r="G140" s="128">
        <v>12</v>
      </c>
      <c r="H140" s="128">
        <v>1.2528673705262712</v>
      </c>
      <c r="I140" s="129">
        <f t="shared" si="7"/>
        <v>14.539111370526271</v>
      </c>
    </row>
    <row r="141" spans="1:9" s="68" customFormat="1" ht="14.25" customHeight="1">
      <c r="A141" s="106">
        <v>36</v>
      </c>
      <c r="B141" s="128" t="s">
        <v>190</v>
      </c>
      <c r="C141" s="128">
        <v>1</v>
      </c>
      <c r="D141" s="128">
        <v>11</v>
      </c>
      <c r="E141" s="128">
        <v>0</v>
      </c>
      <c r="F141" s="128">
        <v>0</v>
      </c>
      <c r="G141" s="128">
        <v>0</v>
      </c>
      <c r="H141" s="128">
        <v>0</v>
      </c>
      <c r="I141" s="129">
        <f t="shared" si="7"/>
        <v>11</v>
      </c>
    </row>
    <row r="142" spans="1:9" s="68" customFormat="1" ht="14.25" customHeight="1">
      <c r="A142" s="106">
        <v>37</v>
      </c>
      <c r="B142" s="127" t="s">
        <v>189</v>
      </c>
      <c r="C142" s="128">
        <v>2</v>
      </c>
      <c r="D142" s="128">
        <v>10.448276</v>
      </c>
      <c r="E142" s="128">
        <v>0</v>
      </c>
      <c r="F142" s="128">
        <v>0</v>
      </c>
      <c r="G142" s="128">
        <v>0</v>
      </c>
      <c r="H142" s="128">
        <v>0</v>
      </c>
      <c r="I142" s="129">
        <f t="shared" si="7"/>
        <v>10.448276</v>
      </c>
    </row>
    <row r="143" spans="1:9" s="68" customFormat="1" ht="14.25" customHeight="1">
      <c r="A143" s="106">
        <v>38</v>
      </c>
      <c r="B143" s="128" t="s">
        <v>270</v>
      </c>
      <c r="C143" s="128">
        <v>1</v>
      </c>
      <c r="D143" s="128">
        <v>7.6454800000000001</v>
      </c>
      <c r="E143" s="128">
        <v>0</v>
      </c>
      <c r="F143" s="128">
        <v>0</v>
      </c>
      <c r="G143" s="128">
        <v>0</v>
      </c>
      <c r="H143" s="128">
        <v>0</v>
      </c>
      <c r="I143" s="129">
        <f t="shared" si="7"/>
        <v>7.6454800000000001</v>
      </c>
    </row>
    <row r="144" spans="1:9" s="68" customFormat="1" ht="14.25" customHeight="1">
      <c r="A144" s="106">
        <v>39</v>
      </c>
      <c r="B144" s="128" t="s">
        <v>202</v>
      </c>
      <c r="C144" s="128">
        <v>0</v>
      </c>
      <c r="D144" s="128">
        <v>0</v>
      </c>
      <c r="E144" s="128">
        <v>0</v>
      </c>
      <c r="F144" s="128">
        <v>0</v>
      </c>
      <c r="G144" s="128">
        <v>1</v>
      </c>
      <c r="H144" s="128">
        <v>7.5666534054054093</v>
      </c>
      <c r="I144" s="129">
        <f t="shared" si="7"/>
        <v>7.5666534054054093</v>
      </c>
    </row>
    <row r="145" spans="1:9" s="68" customFormat="1" ht="14.25" customHeight="1">
      <c r="A145" s="106">
        <v>40</v>
      </c>
      <c r="B145" s="128" t="s">
        <v>182</v>
      </c>
      <c r="C145" s="128">
        <v>0</v>
      </c>
      <c r="D145" s="128">
        <v>0</v>
      </c>
      <c r="E145" s="128">
        <v>1</v>
      </c>
      <c r="F145" s="128">
        <v>4.5</v>
      </c>
      <c r="G145" s="128">
        <v>4</v>
      </c>
      <c r="H145" s="128">
        <v>1.049099420652762</v>
      </c>
      <c r="I145" s="129">
        <f t="shared" si="7"/>
        <v>5.5490994206527624</v>
      </c>
    </row>
    <row r="146" spans="1:9" s="68" customFormat="1" ht="14.25" customHeight="1">
      <c r="A146" s="106">
        <v>41</v>
      </c>
      <c r="B146" s="128" t="s">
        <v>184</v>
      </c>
      <c r="C146" s="128">
        <v>1</v>
      </c>
      <c r="D146" s="128">
        <v>2</v>
      </c>
      <c r="E146" s="128">
        <v>1</v>
      </c>
      <c r="F146" s="128">
        <v>1.7630110000000001</v>
      </c>
      <c r="G146" s="128">
        <v>15</v>
      </c>
      <c r="H146" s="128">
        <v>1.6924877325236725</v>
      </c>
      <c r="I146" s="129">
        <f t="shared" si="7"/>
        <v>5.4554987325236723</v>
      </c>
    </row>
    <row r="147" spans="1:9" s="68" customFormat="1" ht="14.25" customHeight="1">
      <c r="A147" s="106">
        <v>42</v>
      </c>
      <c r="B147" s="128" t="s">
        <v>201</v>
      </c>
      <c r="C147" s="128">
        <v>1</v>
      </c>
      <c r="D147" s="128">
        <v>4.3099829999999999</v>
      </c>
      <c r="E147" s="128">
        <v>0</v>
      </c>
      <c r="F147" s="128">
        <v>0</v>
      </c>
      <c r="G147" s="128">
        <v>1</v>
      </c>
      <c r="H147" s="128">
        <v>0.176136011032581</v>
      </c>
      <c r="I147" s="129">
        <f t="shared" si="7"/>
        <v>4.4861190110325806</v>
      </c>
    </row>
    <row r="148" spans="1:9" s="68" customFormat="1" ht="14.25" customHeight="1">
      <c r="A148" s="106">
        <v>43</v>
      </c>
      <c r="B148" s="128" t="s">
        <v>174</v>
      </c>
      <c r="C148" s="128">
        <v>1</v>
      </c>
      <c r="D148" s="128">
        <v>2</v>
      </c>
      <c r="E148" s="128">
        <v>1</v>
      </c>
      <c r="F148" s="128">
        <v>1.1000000000000001</v>
      </c>
      <c r="G148" s="128">
        <v>2</v>
      </c>
      <c r="H148" s="128">
        <v>1.3216031476486814</v>
      </c>
      <c r="I148" s="129">
        <f t="shared" si="7"/>
        <v>4.4216031476486819</v>
      </c>
    </row>
    <row r="149" spans="1:9" s="68" customFormat="1" ht="14.25" customHeight="1">
      <c r="A149" s="106">
        <v>44</v>
      </c>
      <c r="B149" s="128" t="s">
        <v>183</v>
      </c>
      <c r="C149" s="128">
        <v>0</v>
      </c>
      <c r="D149" s="128">
        <v>0</v>
      </c>
      <c r="E149" s="128">
        <v>0</v>
      </c>
      <c r="F149" s="128">
        <v>0</v>
      </c>
      <c r="G149" s="128">
        <v>11</v>
      </c>
      <c r="H149" s="128">
        <v>2.6164940568971513</v>
      </c>
      <c r="I149" s="129">
        <f t="shared" si="7"/>
        <v>2.6164940568971513</v>
      </c>
    </row>
    <row r="150" spans="1:9" s="68" customFormat="1" ht="14.25" customHeight="1">
      <c r="A150" s="106">
        <v>45</v>
      </c>
      <c r="B150" s="128" t="s">
        <v>188</v>
      </c>
      <c r="C150" s="128">
        <v>2</v>
      </c>
      <c r="D150" s="128">
        <v>1.53647</v>
      </c>
      <c r="E150" s="128">
        <v>0</v>
      </c>
      <c r="F150" s="128">
        <v>0</v>
      </c>
      <c r="G150" s="128">
        <v>2</v>
      </c>
      <c r="H150" s="128">
        <v>0.37069686260989521</v>
      </c>
      <c r="I150" s="129">
        <f t="shared" si="7"/>
        <v>1.9071668626098952</v>
      </c>
    </row>
    <row r="151" spans="1:9" s="68" customFormat="1" ht="14.25" customHeight="1">
      <c r="A151" s="106">
        <v>46</v>
      </c>
      <c r="B151" s="133" t="s">
        <v>175</v>
      </c>
      <c r="C151" s="128">
        <v>0</v>
      </c>
      <c r="D151" s="128">
        <v>0</v>
      </c>
      <c r="E151" s="128">
        <v>0</v>
      </c>
      <c r="F151" s="128">
        <v>0</v>
      </c>
      <c r="G151" s="128">
        <v>8</v>
      </c>
      <c r="H151" s="128">
        <v>1.8742315274918984</v>
      </c>
      <c r="I151" s="129">
        <f t="shared" si="7"/>
        <v>1.8742315274918984</v>
      </c>
    </row>
    <row r="152" spans="1:9" s="68" customFormat="1" ht="14.25" customHeight="1">
      <c r="A152" s="106">
        <v>47</v>
      </c>
      <c r="B152" s="128" t="s">
        <v>192</v>
      </c>
      <c r="C152" s="128">
        <v>0</v>
      </c>
      <c r="D152" s="128">
        <v>0</v>
      </c>
      <c r="E152" s="128">
        <v>0</v>
      </c>
      <c r="F152" s="128">
        <v>0</v>
      </c>
      <c r="G152" s="128">
        <v>3</v>
      </c>
      <c r="H152" s="128">
        <v>1.245059036948331</v>
      </c>
      <c r="I152" s="129">
        <f t="shared" si="7"/>
        <v>1.245059036948331</v>
      </c>
    </row>
    <row r="153" spans="1:9" s="68" customFormat="1" ht="14.25" customHeight="1">
      <c r="A153" s="106">
        <v>48</v>
      </c>
      <c r="B153" s="128" t="s">
        <v>197</v>
      </c>
      <c r="C153" s="128">
        <v>0</v>
      </c>
      <c r="D153" s="128">
        <v>0</v>
      </c>
      <c r="E153" s="128">
        <v>0</v>
      </c>
      <c r="F153" s="128">
        <v>0</v>
      </c>
      <c r="G153" s="128">
        <v>1</v>
      </c>
      <c r="H153" s="128">
        <v>0.52840443428374195</v>
      </c>
      <c r="I153" s="129">
        <f t="shared" si="7"/>
        <v>0.52840443428374195</v>
      </c>
    </row>
    <row r="154" spans="1:9" s="68" customFormat="1" ht="14.25" customHeight="1">
      <c r="A154" s="106">
        <v>49</v>
      </c>
      <c r="B154" s="127" t="s">
        <v>276</v>
      </c>
      <c r="C154" s="128"/>
      <c r="D154" s="128"/>
      <c r="E154" s="128"/>
      <c r="F154" s="128"/>
      <c r="G154" s="128">
        <v>2</v>
      </c>
      <c r="H154" s="128">
        <v>0.42905288627722105</v>
      </c>
      <c r="I154" s="129">
        <f t="shared" si="7"/>
        <v>0.42905288627722105</v>
      </c>
    </row>
    <row r="155" spans="1:9" s="68" customFormat="1" ht="14.25" customHeight="1">
      <c r="A155" s="106">
        <v>50</v>
      </c>
      <c r="B155" s="128" t="s">
        <v>191</v>
      </c>
      <c r="C155" s="128">
        <v>0</v>
      </c>
      <c r="D155" s="128">
        <v>0</v>
      </c>
      <c r="E155" s="128">
        <v>0</v>
      </c>
      <c r="F155" s="128">
        <v>0</v>
      </c>
      <c r="G155" s="128">
        <v>1</v>
      </c>
      <c r="H155" s="128">
        <v>0.40919639390932999</v>
      </c>
      <c r="I155" s="129">
        <f t="shared" si="7"/>
        <v>0.40919639390932999</v>
      </c>
    </row>
    <row r="156" spans="1:9" s="68" customFormat="1" ht="14.25" customHeight="1">
      <c r="A156" s="106">
        <v>51</v>
      </c>
      <c r="B156" s="128" t="s">
        <v>179</v>
      </c>
      <c r="C156" s="128">
        <v>0</v>
      </c>
      <c r="D156" s="128">
        <v>0</v>
      </c>
      <c r="E156" s="128">
        <v>0</v>
      </c>
      <c r="F156" s="128">
        <v>0</v>
      </c>
      <c r="G156" s="128">
        <v>2</v>
      </c>
      <c r="H156" s="128">
        <v>0.12017741799871071</v>
      </c>
      <c r="I156" s="129">
        <f t="shared" si="7"/>
        <v>0.12017741799871071</v>
      </c>
    </row>
    <row r="157" spans="1:9" s="68" customFormat="1" ht="14.25" customHeight="1">
      <c r="A157" s="106">
        <v>52</v>
      </c>
      <c r="B157" s="128" t="s">
        <v>172</v>
      </c>
      <c r="C157" s="128">
        <v>0</v>
      </c>
      <c r="D157" s="128">
        <v>0</v>
      </c>
      <c r="E157" s="128">
        <v>0</v>
      </c>
      <c r="F157" s="128">
        <v>0</v>
      </c>
      <c r="G157" s="128">
        <v>1</v>
      </c>
      <c r="H157" s="128">
        <v>0.100241963359834</v>
      </c>
      <c r="I157" s="129">
        <f t="shared" si="7"/>
        <v>0.100241963359834</v>
      </c>
    </row>
    <row r="158" spans="1:9" s="68" customFormat="1" ht="14.25" customHeight="1">
      <c r="A158" s="106">
        <v>53</v>
      </c>
      <c r="B158" s="128" t="s">
        <v>185</v>
      </c>
      <c r="C158" s="128">
        <v>0</v>
      </c>
      <c r="D158" s="128">
        <v>0</v>
      </c>
      <c r="E158" s="128">
        <v>0</v>
      </c>
      <c r="F158" s="128">
        <v>0</v>
      </c>
      <c r="G158" s="128">
        <v>1</v>
      </c>
      <c r="H158" s="122">
        <v>1.3600000000000001E-3</v>
      </c>
      <c r="I158" s="121">
        <f t="shared" si="7"/>
        <v>1.3600000000000001E-3</v>
      </c>
    </row>
    <row r="159" spans="1:9" s="66" customFormat="1" ht="12.75">
      <c r="A159" s="138" t="s">
        <v>63</v>
      </c>
      <c r="B159" s="139"/>
      <c r="C159" s="72">
        <f t="shared" ref="C159:I159" si="8">SUM(C106:C158)</f>
        <v>451</v>
      </c>
      <c r="D159" s="73">
        <f t="shared" si="8"/>
        <v>8456.1690809999982</v>
      </c>
      <c r="E159" s="72">
        <f t="shared" si="8"/>
        <v>263</v>
      </c>
      <c r="F159" s="73">
        <f t="shared" si="8"/>
        <v>2747.7871092812488</v>
      </c>
      <c r="G159" s="72">
        <f>SUM(G106:G158)</f>
        <v>1151</v>
      </c>
      <c r="H159" s="73">
        <f t="shared" si="8"/>
        <v>1047.1568693786605</v>
      </c>
      <c r="I159" s="111">
        <f t="shared" si="8"/>
        <v>12251.113059659909</v>
      </c>
    </row>
  </sheetData>
  <autoFilter ref="B32:I159"/>
  <sortState ref="B106:I158">
    <sortCondition descending="1" ref="I106:I158"/>
  </sortState>
  <mergeCells count="10">
    <mergeCell ref="A1:I1"/>
    <mergeCell ref="A159:B159"/>
    <mergeCell ref="A5:I5"/>
    <mergeCell ref="A6:I6"/>
    <mergeCell ref="A27:B27"/>
    <mergeCell ref="A29:I29"/>
    <mergeCell ref="A30:I30"/>
    <mergeCell ref="A100:B100"/>
    <mergeCell ref="A102:I102"/>
    <mergeCell ref="A103:I103"/>
  </mergeCells>
  <conditionalFormatting sqref="B102">
    <cfRule type="duplicateValues" dxfId="6" priority="1" stopIfTrue="1"/>
    <cfRule type="duplicateValues" dxfId="5" priority="2" stopIfTrue="1"/>
  </conditionalFormatting>
  <conditionalFormatting sqref="B104:B65534 B3:B101">
    <cfRule type="duplicateValues" dxfId="4" priority="244" stopIfTrue="1"/>
    <cfRule type="duplicateValues" dxfId="3" priority="245" stopIfTrue="1"/>
  </conditionalFormatting>
  <conditionalFormatting sqref="B106:B158">
    <cfRule type="duplicateValues" dxfId="2" priority="250" stopIfTrue="1"/>
  </conditionalFormatting>
  <conditionalFormatting sqref="B33:B99">
    <cfRule type="duplicateValues" dxfId="1" priority="251" stopIfTrue="1"/>
  </conditionalFormatting>
  <pageMargins left="0.43307086614173201" right="0.43307086614173201" top="0.27559055118110198" bottom="0.511811023622047" header="0.15748031496063" footer="0.31496062992126"/>
  <pageSetup paperSize="9" scale="82" fitToHeight="0" orientation="portrait" r:id="rId1"/>
  <headerFooter>
    <oddFooter>Page &amp;P of &amp;N</oddFooter>
  </headerFooter>
  <rowBreaks count="2" manualBreakCount="2">
    <brk id="28" max="8" man="1"/>
    <brk id="10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1"/>
  <sheetViews>
    <sheetView workbookViewId="0">
      <selection activeCell="A6" sqref="A6:D6"/>
    </sheetView>
  </sheetViews>
  <sheetFormatPr defaultRowHeight="15.75"/>
  <cols>
    <col min="1" max="1" width="7.42578125" style="123" customWidth="1"/>
    <col min="2" max="2" width="51" style="76" customWidth="1"/>
    <col min="3" max="3" width="14.85546875" style="74" customWidth="1"/>
    <col min="4" max="4" width="16.42578125" style="77" customWidth="1"/>
    <col min="5" max="5" width="14.28515625" style="76" customWidth="1"/>
    <col min="6" max="16384" width="9.140625" style="76"/>
  </cols>
  <sheetData>
    <row r="1" spans="1:9">
      <c r="A1" s="137" t="s">
        <v>280</v>
      </c>
      <c r="B1" s="137"/>
      <c r="C1" s="137"/>
      <c r="D1" s="137"/>
      <c r="E1" s="92"/>
      <c r="F1" s="92"/>
      <c r="G1" s="92"/>
      <c r="H1" s="92"/>
      <c r="I1" s="92"/>
    </row>
    <row r="3" spans="1:9" ht="15" customHeight="1">
      <c r="A3" s="150" t="s">
        <v>36</v>
      </c>
      <c r="B3" s="150"/>
      <c r="D3" s="75"/>
    </row>
    <row r="4" spans="1:9" ht="15" customHeight="1"/>
    <row r="5" spans="1:9" ht="15.75" customHeight="1">
      <c r="A5" s="149" t="s">
        <v>203</v>
      </c>
      <c r="B5" s="149"/>
      <c r="C5" s="149"/>
      <c r="D5" s="149"/>
    </row>
    <row r="6" spans="1:9" ht="15" customHeight="1">
      <c r="A6" s="151" t="s">
        <v>293</v>
      </c>
      <c r="B6" s="151"/>
      <c r="C6" s="151"/>
      <c r="D6" s="151"/>
    </row>
    <row r="7" spans="1:9" ht="15.75" customHeight="1"/>
    <row r="8" spans="1:9" ht="47.25" customHeight="1">
      <c r="A8" s="78" t="s">
        <v>204</v>
      </c>
      <c r="B8" s="79" t="s">
        <v>205</v>
      </c>
      <c r="C8" s="80" t="s">
        <v>206</v>
      </c>
      <c r="D8" s="81" t="s">
        <v>207</v>
      </c>
    </row>
    <row r="9" spans="1:9" ht="18" customHeight="1">
      <c r="A9" s="124">
        <v>1</v>
      </c>
      <c r="B9" s="94" t="s">
        <v>46</v>
      </c>
      <c r="C9" s="95">
        <v>15280</v>
      </c>
      <c r="D9" s="119">
        <v>231167.91281564994</v>
      </c>
      <c r="E9" s="76">
        <f>D9/$D$28*100</f>
        <v>58.53585950733995</v>
      </c>
    </row>
    <row r="10" spans="1:9" ht="18" customHeight="1">
      <c r="A10" s="124">
        <v>2</v>
      </c>
      <c r="B10" s="94" t="s">
        <v>48</v>
      </c>
      <c r="C10" s="95">
        <v>953</v>
      </c>
      <c r="D10" s="119">
        <v>60925.451820610004</v>
      </c>
      <c r="E10" s="76">
        <f t="shared" ref="E10:E28" si="0">D10/$D$28*100</f>
        <v>15.427416568131068</v>
      </c>
    </row>
    <row r="11" spans="1:9" ht="18" customHeight="1">
      <c r="A11" s="124">
        <v>3</v>
      </c>
      <c r="B11" s="94" t="s">
        <v>45</v>
      </c>
      <c r="C11" s="95">
        <v>163</v>
      </c>
      <c r="D11" s="119">
        <v>33561.523319699998</v>
      </c>
      <c r="E11" s="76">
        <f t="shared" si="0"/>
        <v>8.4983793380569619</v>
      </c>
    </row>
    <row r="12" spans="1:9" ht="18" customHeight="1">
      <c r="A12" s="124">
        <v>4</v>
      </c>
      <c r="B12" s="94" t="s">
        <v>50</v>
      </c>
      <c r="C12" s="95">
        <v>893</v>
      </c>
      <c r="D12" s="119">
        <v>12521.69777151</v>
      </c>
      <c r="E12" s="76">
        <f t="shared" si="0"/>
        <v>3.1707183432979442</v>
      </c>
    </row>
    <row r="13" spans="1:9" ht="18" customHeight="1">
      <c r="A13" s="124">
        <v>5</v>
      </c>
      <c r="B13" s="94" t="s">
        <v>53</v>
      </c>
      <c r="C13" s="95">
        <v>1756</v>
      </c>
      <c r="D13" s="119">
        <v>10681.795962650001</v>
      </c>
      <c r="E13" s="76">
        <f t="shared" si="0"/>
        <v>2.7048222226861811</v>
      </c>
    </row>
    <row r="14" spans="1:9" ht="18" customHeight="1">
      <c r="A14" s="124">
        <v>6</v>
      </c>
      <c r="B14" s="94" t="s">
        <v>47</v>
      </c>
      <c r="C14" s="95">
        <v>5296</v>
      </c>
      <c r="D14" s="119">
        <v>8805.3172611699993</v>
      </c>
      <c r="E14" s="76">
        <f t="shared" si="0"/>
        <v>2.229664177175148</v>
      </c>
    </row>
    <row r="15" spans="1:9" ht="18" customHeight="1">
      <c r="A15" s="124">
        <v>7</v>
      </c>
      <c r="B15" s="94" t="s">
        <v>51</v>
      </c>
      <c r="C15" s="95">
        <v>884</v>
      </c>
      <c r="D15" s="119">
        <v>5498.9871672399995</v>
      </c>
      <c r="E15" s="76">
        <f t="shared" si="0"/>
        <v>1.3924421271689325</v>
      </c>
    </row>
    <row r="16" spans="1:9" ht="18" customHeight="1">
      <c r="A16" s="124">
        <v>8</v>
      </c>
      <c r="B16" s="94" t="s">
        <v>60</v>
      </c>
      <c r="C16" s="95">
        <v>108</v>
      </c>
      <c r="D16" s="119">
        <v>4897.7636830000001</v>
      </c>
      <c r="E16" s="76">
        <f t="shared" si="0"/>
        <v>1.2402015632544605</v>
      </c>
    </row>
    <row r="17" spans="1:7" ht="18" customHeight="1">
      <c r="A17" s="124">
        <v>9</v>
      </c>
      <c r="B17" s="94" t="s">
        <v>56</v>
      </c>
      <c r="C17" s="95">
        <v>592</v>
      </c>
      <c r="D17" s="119">
        <v>4419.7073856000006</v>
      </c>
      <c r="E17" s="76">
        <f t="shared" si="0"/>
        <v>1.1191491389782526</v>
      </c>
    </row>
    <row r="18" spans="1:7" ht="18" customHeight="1">
      <c r="A18" s="124">
        <v>10</v>
      </c>
      <c r="B18" s="94" t="s">
        <v>55</v>
      </c>
      <c r="C18" s="95">
        <v>2355</v>
      </c>
      <c r="D18" s="119">
        <v>4010.2601140000002</v>
      </c>
      <c r="E18" s="76">
        <f t="shared" si="0"/>
        <v>1.0154697499397116</v>
      </c>
    </row>
    <row r="19" spans="1:7" ht="18" customHeight="1">
      <c r="A19" s="124">
        <v>11</v>
      </c>
      <c r="B19" s="94" t="s">
        <v>49</v>
      </c>
      <c r="C19" s="95">
        <v>3583</v>
      </c>
      <c r="D19" s="119">
        <v>3835.02047137</v>
      </c>
      <c r="E19" s="76">
        <f t="shared" si="0"/>
        <v>0.97109593102961722</v>
      </c>
    </row>
    <row r="20" spans="1:7" ht="18" customHeight="1">
      <c r="A20" s="124">
        <v>12</v>
      </c>
      <c r="B20" s="94" t="s">
        <v>54</v>
      </c>
      <c r="C20" s="95">
        <v>503</v>
      </c>
      <c r="D20" s="119">
        <v>3683.1892419999999</v>
      </c>
      <c r="E20" s="76">
        <f t="shared" si="0"/>
        <v>0.93264954198289585</v>
      </c>
    </row>
    <row r="21" spans="1:7" ht="18" customHeight="1">
      <c r="A21" s="124">
        <v>13</v>
      </c>
      <c r="B21" s="94" t="s">
        <v>61</v>
      </c>
      <c r="C21" s="95">
        <v>137</v>
      </c>
      <c r="D21" s="119">
        <v>3391.2675949999998</v>
      </c>
      <c r="E21" s="76">
        <f t="shared" si="0"/>
        <v>0.8587297478911855</v>
      </c>
    </row>
    <row r="22" spans="1:7" ht="18" customHeight="1">
      <c r="A22" s="124">
        <v>14</v>
      </c>
      <c r="B22" s="94" t="s">
        <v>58</v>
      </c>
      <c r="C22" s="95">
        <v>81</v>
      </c>
      <c r="D22" s="119">
        <v>2897.0311830000001</v>
      </c>
      <c r="E22" s="76">
        <f t="shared" si="0"/>
        <v>0.73358022854887484</v>
      </c>
    </row>
    <row r="23" spans="1:7" ht="18" customHeight="1">
      <c r="A23" s="124">
        <v>15</v>
      </c>
      <c r="B23" s="94" t="s">
        <v>59</v>
      </c>
      <c r="C23" s="95">
        <v>153</v>
      </c>
      <c r="D23" s="119">
        <v>1999.8186350000001</v>
      </c>
      <c r="E23" s="76">
        <f t="shared" si="0"/>
        <v>0.50638992770537916</v>
      </c>
    </row>
    <row r="24" spans="1:7" ht="18" customHeight="1">
      <c r="A24" s="124">
        <v>16</v>
      </c>
      <c r="B24" s="94" t="s">
        <v>57</v>
      </c>
      <c r="C24" s="95">
        <v>497</v>
      </c>
      <c r="D24" s="119">
        <v>977.09525900000006</v>
      </c>
      <c r="E24" s="76">
        <f t="shared" si="0"/>
        <v>0.24741803526912268</v>
      </c>
    </row>
    <row r="25" spans="1:7" ht="18" customHeight="1">
      <c r="A25" s="124">
        <v>17</v>
      </c>
      <c r="B25" s="94" t="s">
        <v>62</v>
      </c>
      <c r="C25" s="95">
        <v>144</v>
      </c>
      <c r="D25" s="119">
        <v>847.65220599999998</v>
      </c>
      <c r="E25" s="76">
        <f t="shared" si="0"/>
        <v>0.21464073381616683</v>
      </c>
    </row>
    <row r="26" spans="1:7" ht="18" customHeight="1">
      <c r="A26" s="124">
        <v>18</v>
      </c>
      <c r="B26" s="94" t="s">
        <v>52</v>
      </c>
      <c r="C26" s="95">
        <v>78</v>
      </c>
      <c r="D26" s="119">
        <v>784.18512399999997</v>
      </c>
      <c r="E26" s="76">
        <f t="shared" si="0"/>
        <v>0.19856973092462143</v>
      </c>
    </row>
    <row r="27" spans="1:7">
      <c r="A27" s="124">
        <v>19</v>
      </c>
      <c r="B27" s="94" t="s">
        <v>208</v>
      </c>
      <c r="C27" s="95">
        <v>7</v>
      </c>
      <c r="D27" s="119">
        <v>11.071044000000001</v>
      </c>
      <c r="E27" s="76">
        <f t="shared" si="0"/>
        <v>2.8033868035153456E-3</v>
      </c>
      <c r="G27" s="112">
        <f>221.87-10.12+11.45</f>
        <v>223.2</v>
      </c>
    </row>
    <row r="28" spans="1:7" ht="17.25" customHeight="1">
      <c r="A28" s="148" t="s">
        <v>209</v>
      </c>
      <c r="B28" s="148"/>
      <c r="C28" s="86">
        <f>SUM(C9:C27)</f>
        <v>33463</v>
      </c>
      <c r="D28" s="87">
        <f>SUM(D9:D27)</f>
        <v>394916.74806049996</v>
      </c>
      <c r="E28" s="76">
        <f t="shared" si="0"/>
        <v>100</v>
      </c>
    </row>
    <row r="29" spans="1:7" ht="15.75" customHeight="1"/>
    <row r="30" spans="1:7" ht="12.75" customHeight="1"/>
    <row r="31" spans="1:7" ht="12.75" customHeight="1">
      <c r="E31" s="76">
        <f t="shared" ref="E31:E37" si="1">D31/$D$28*100</f>
        <v>0</v>
      </c>
    </row>
    <row r="32" spans="1:7" ht="12.75" customHeight="1">
      <c r="E32" s="76">
        <f t="shared" si="1"/>
        <v>0</v>
      </c>
    </row>
    <row r="33" spans="1:6" ht="12.75" customHeight="1">
      <c r="E33" s="76">
        <f t="shared" si="1"/>
        <v>0</v>
      </c>
    </row>
    <row r="34" spans="1:6" ht="24" customHeight="1">
      <c r="A34" s="149" t="s">
        <v>210</v>
      </c>
      <c r="B34" s="149"/>
      <c r="C34" s="149"/>
      <c r="D34" s="149"/>
      <c r="E34" s="76">
        <f t="shared" si="1"/>
        <v>0</v>
      </c>
    </row>
    <row r="35" spans="1:6" ht="12" customHeight="1">
      <c r="A35" s="152" t="str">
        <f>A6</f>
        <v>(Lũy kế các dự án còn hiệu lực đến ngày 20/04/2021)</v>
      </c>
      <c r="B35" s="152"/>
      <c r="C35" s="152"/>
      <c r="D35" s="152"/>
      <c r="E35" s="76">
        <f t="shared" si="1"/>
        <v>0</v>
      </c>
    </row>
    <row r="36" spans="1:6" ht="15.75" customHeight="1">
      <c r="E36" s="76">
        <f t="shared" si="1"/>
        <v>0</v>
      </c>
    </row>
    <row r="37" spans="1:6" ht="47.25">
      <c r="A37" s="78" t="s">
        <v>204</v>
      </c>
      <c r="B37" s="79" t="s">
        <v>211</v>
      </c>
      <c r="C37" s="80" t="s">
        <v>206</v>
      </c>
      <c r="D37" s="81" t="s">
        <v>212</v>
      </c>
      <c r="E37" s="76" t="e">
        <f t="shared" si="1"/>
        <v>#VALUE!</v>
      </c>
    </row>
    <row r="38" spans="1:6" ht="18" customHeight="1">
      <c r="A38" s="124">
        <v>1</v>
      </c>
      <c r="B38" s="82" t="s">
        <v>68</v>
      </c>
      <c r="C38" s="83">
        <v>9049</v>
      </c>
      <c r="D38" s="84">
        <v>71578.134807849987</v>
      </c>
      <c r="E38" s="76">
        <f>D38/$D$28*100</f>
        <v>18.124866863555873</v>
      </c>
      <c r="F38" s="76">
        <f>VLOOKUP(B38,'[1]Luy ke T8 2020'!$B$38:$D$174,2,FALSE)</f>
        <v>8895</v>
      </c>
    </row>
    <row r="39" spans="1:6" ht="18" customHeight="1">
      <c r="A39" s="124">
        <v>2</v>
      </c>
      <c r="B39" s="82" t="s">
        <v>67</v>
      </c>
      <c r="C39" s="83">
        <v>4690</v>
      </c>
      <c r="D39" s="84">
        <v>62911.19391424999</v>
      </c>
      <c r="E39" s="76">
        <f>D39/$D$28*100</f>
        <v>15.930242063223968</v>
      </c>
      <c r="F39" s="76">
        <f>VLOOKUP(B39,'[1]Luy ke T8 2020'!$B$38:$D$174,2,FALSE)</f>
        <v>4586</v>
      </c>
    </row>
    <row r="40" spans="1:6" ht="18" customHeight="1">
      <c r="A40" s="124">
        <v>3</v>
      </c>
      <c r="B40" s="82" t="s">
        <v>65</v>
      </c>
      <c r="C40" s="83">
        <v>2681</v>
      </c>
      <c r="D40" s="84">
        <v>61461.678284080001</v>
      </c>
      <c r="E40" s="76">
        <f>D40/$D$28*100</f>
        <v>15.563198721231309</v>
      </c>
      <c r="F40" s="76">
        <f>VLOOKUP(B40,'[1]Luy ke T8 2020'!$B$38:$D$174,2,FALSE)</f>
        <v>2554</v>
      </c>
    </row>
    <row r="41" spans="1:6" ht="18" customHeight="1">
      <c r="A41" s="124">
        <v>4</v>
      </c>
      <c r="B41" s="82" t="s">
        <v>69</v>
      </c>
      <c r="C41" s="83">
        <v>2807</v>
      </c>
      <c r="D41" s="84">
        <v>33861.024717450004</v>
      </c>
      <c r="E41" s="76">
        <f>D41/$D$28*100</f>
        <v>8.5742184609153629</v>
      </c>
      <c r="F41" s="76">
        <f>VLOOKUP(B41,'[1]Luy ke T8 2020'!$B$38:$D$174,2,FALSE)</f>
        <v>2764</v>
      </c>
    </row>
    <row r="42" spans="1:6" ht="18" customHeight="1">
      <c r="A42" s="124">
        <v>5</v>
      </c>
      <c r="B42" s="82" t="s">
        <v>70</v>
      </c>
      <c r="C42" s="83">
        <v>1970</v>
      </c>
      <c r="D42" s="84">
        <v>26692.620885220003</v>
      </c>
      <c r="F42" s="76">
        <f>VLOOKUP(B42,'[1]Luy ke T8 2020'!$B$38:$D$174,2,FALSE)</f>
        <v>1911</v>
      </c>
    </row>
    <row r="43" spans="1:6" ht="18" customHeight="1">
      <c r="A43" s="124">
        <v>6</v>
      </c>
      <c r="B43" s="82" t="s">
        <v>71</v>
      </c>
      <c r="C43" s="83">
        <v>870</v>
      </c>
      <c r="D43" s="84">
        <v>22190.610819730002</v>
      </c>
      <c r="E43" s="76">
        <f t="shared" ref="E43:E57" si="2">D43/$D$28*100</f>
        <v>5.6190604548203344</v>
      </c>
      <c r="F43" s="76">
        <f>VLOOKUP(B43,'[1]Luy ke T8 2020'!$B$38:$D$174,2,FALSE)</f>
        <v>862</v>
      </c>
    </row>
    <row r="44" spans="1:6" ht="18" customHeight="1">
      <c r="A44" s="124">
        <v>7</v>
      </c>
      <c r="B44" s="82" t="s">
        <v>66</v>
      </c>
      <c r="C44" s="83">
        <v>3192</v>
      </c>
      <c r="D44" s="84">
        <v>19629.002744720001</v>
      </c>
      <c r="E44" s="76">
        <f t="shared" si="2"/>
        <v>4.970415370105524</v>
      </c>
      <c r="F44" s="76">
        <f>VLOOKUP(B44,'[1]Luy ke T8 2020'!$B$38:$D$174,2,FALSE)</f>
        <v>3049</v>
      </c>
    </row>
    <row r="45" spans="1:6" ht="18" customHeight="1">
      <c r="A45" s="124">
        <v>8</v>
      </c>
      <c r="B45" s="82" t="s">
        <v>72</v>
      </c>
      <c r="C45" s="83">
        <v>647</v>
      </c>
      <c r="D45" s="84">
        <v>12947.272841</v>
      </c>
      <c r="E45" s="76">
        <f t="shared" si="2"/>
        <v>3.278481579873771</v>
      </c>
      <c r="F45" s="76">
        <f>VLOOKUP(B45,'[1]Luy ke T8 2020'!$B$38:$D$174,2,FALSE)</f>
        <v>640</v>
      </c>
    </row>
    <row r="46" spans="1:6" ht="18" customHeight="1">
      <c r="A46" s="124">
        <v>9</v>
      </c>
      <c r="B46" s="82" t="s">
        <v>77</v>
      </c>
      <c r="C46" s="83">
        <v>611</v>
      </c>
      <c r="D46" s="84">
        <v>12730.073160600001</v>
      </c>
      <c r="E46" s="76">
        <f t="shared" si="2"/>
        <v>3.223482727212621</v>
      </c>
      <c r="F46" s="76">
        <f>VLOOKUP(B46,'[1]Luy ke T8 2020'!$B$38:$D$174,2,FALSE)</f>
        <v>580</v>
      </c>
    </row>
    <row r="47" spans="1:6" ht="18" customHeight="1">
      <c r="A47" s="124">
        <v>10</v>
      </c>
      <c r="B47" s="82" t="s">
        <v>74</v>
      </c>
      <c r="C47" s="83">
        <v>374</v>
      </c>
      <c r="D47" s="84">
        <v>10337.394829000001</v>
      </c>
      <c r="E47" s="76">
        <f t="shared" si="2"/>
        <v>2.6176136818123363</v>
      </c>
      <c r="F47" s="76">
        <f>VLOOKUP(B47,'[1]Luy ke T8 2020'!$B$38:$D$174,2,FALSE)</f>
        <v>362</v>
      </c>
    </row>
    <row r="48" spans="1:6" ht="18" customHeight="1">
      <c r="A48" s="124">
        <v>11</v>
      </c>
      <c r="B48" s="82" t="s">
        <v>76</v>
      </c>
      <c r="C48" s="83">
        <v>1093</v>
      </c>
      <c r="D48" s="84">
        <v>9571.5989231199983</v>
      </c>
      <c r="E48" s="76">
        <f t="shared" si="2"/>
        <v>2.4237004305661052</v>
      </c>
      <c r="F48" s="76">
        <f>VLOOKUP(B48,'[1]Luy ke T8 2020'!$B$38:$D$174,2,FALSE)</f>
        <v>1054</v>
      </c>
    </row>
    <row r="49" spans="1:6" ht="18" customHeight="1">
      <c r="A49" s="124">
        <v>12</v>
      </c>
      <c r="B49" s="82" t="s">
        <v>80</v>
      </c>
      <c r="C49" s="83">
        <v>390</v>
      </c>
      <c r="D49" s="84">
        <v>8313.7998970000008</v>
      </c>
      <c r="E49" s="76">
        <f t="shared" si="2"/>
        <v>2.1052031694858262</v>
      </c>
      <c r="F49" s="76">
        <f>VLOOKUP(B49,'[1]Luy ke T8 2020'!$B$38:$D$174,2,FALSE)</f>
        <v>375</v>
      </c>
    </row>
    <row r="50" spans="1:6" ht="18" customHeight="1">
      <c r="A50" s="124">
        <v>13</v>
      </c>
      <c r="B50" s="82" t="s">
        <v>82</v>
      </c>
      <c r="C50" s="83">
        <v>118</v>
      </c>
      <c r="D50" s="84">
        <v>7027.1324690000001</v>
      </c>
      <c r="E50" s="76">
        <f t="shared" si="2"/>
        <v>1.7793959115462652</v>
      </c>
      <c r="F50" s="76">
        <f>VLOOKUP(B50,'[1]Luy ke T8 2020'!$B$38:$D$174,2,FALSE)</f>
        <v>119</v>
      </c>
    </row>
    <row r="51" spans="1:6" ht="18" customHeight="1">
      <c r="A51" s="124">
        <v>14</v>
      </c>
      <c r="B51" s="82" t="s">
        <v>84</v>
      </c>
      <c r="C51" s="83">
        <v>220</v>
      </c>
      <c r="D51" s="84">
        <v>5056.5284229999997</v>
      </c>
      <c r="E51" s="76">
        <f t="shared" si="2"/>
        <v>1.2804036414848012</v>
      </c>
      <c r="F51" s="76">
        <f>VLOOKUP(B51,'[1]Luy ke T8 2020'!$B$38:$D$174,2,FALSE)</f>
        <v>209</v>
      </c>
    </row>
    <row r="52" spans="1:6" ht="18" customHeight="1">
      <c r="A52" s="124">
        <v>15</v>
      </c>
      <c r="B52" s="82" t="s">
        <v>75</v>
      </c>
      <c r="C52" s="83">
        <v>419</v>
      </c>
      <c r="D52" s="84">
        <v>3914.0834761799997</v>
      </c>
      <c r="E52" s="76">
        <f t="shared" si="2"/>
        <v>0.99111610115364746</v>
      </c>
      <c r="F52" s="76">
        <f>VLOOKUP(B52,'[1]Luy ke T8 2020'!$B$38:$D$174,2,FALSE)</f>
        <v>400</v>
      </c>
    </row>
    <row r="53" spans="1:6" ht="18" customHeight="1">
      <c r="A53" s="124">
        <v>16</v>
      </c>
      <c r="B53" s="82" t="s">
        <v>79</v>
      </c>
      <c r="C53" s="83">
        <v>617</v>
      </c>
      <c r="D53" s="84">
        <v>3609.2582179999999</v>
      </c>
      <c r="E53" s="76">
        <f t="shared" si="2"/>
        <v>0.91392888139731998</v>
      </c>
      <c r="F53" s="76">
        <f>VLOOKUP(B53,'[1]Luy ke T8 2020'!$B$38:$D$174,2,FALSE)</f>
        <v>604</v>
      </c>
    </row>
    <row r="54" spans="1:6" ht="18" customHeight="1">
      <c r="A54" s="124">
        <v>17</v>
      </c>
      <c r="B54" s="82" t="s">
        <v>85</v>
      </c>
      <c r="C54" s="83">
        <v>386</v>
      </c>
      <c r="D54" s="84">
        <v>2223.5236989999999</v>
      </c>
      <c r="E54" s="76">
        <f t="shared" si="2"/>
        <v>0.5630360601114246</v>
      </c>
      <c r="F54" s="76">
        <f>VLOOKUP(B54,'[1]Luy ke T8 2020'!$B$38:$D$174,2,FALSE)</f>
        <v>370</v>
      </c>
    </row>
    <row r="55" spans="1:6" ht="18" customHeight="1">
      <c r="A55" s="124">
        <v>18</v>
      </c>
      <c r="B55" s="82" t="s">
        <v>86</v>
      </c>
      <c r="C55" s="83">
        <v>55</v>
      </c>
      <c r="D55" s="84">
        <v>2103.211969</v>
      </c>
      <c r="E55" s="76">
        <f t="shared" si="2"/>
        <v>0.53257097333278836</v>
      </c>
      <c r="F55" s="76">
        <f>VLOOKUP(B55,'[1]Luy ke T8 2020'!$B$38:$D$174,2,FALSE)</f>
        <v>53</v>
      </c>
    </row>
    <row r="56" spans="1:6" ht="18" customHeight="1">
      <c r="A56" s="124">
        <v>19</v>
      </c>
      <c r="B56" s="82" t="s">
        <v>78</v>
      </c>
      <c r="C56" s="83">
        <v>521</v>
      </c>
      <c r="D56" s="84">
        <v>1936.0093489999999</v>
      </c>
      <c r="E56" s="76">
        <f t="shared" si="2"/>
        <v>0.49023227262658647</v>
      </c>
      <c r="F56" s="76">
        <f>VLOOKUP(B56,'[1]Luy ke T8 2020'!$B$38:$D$174,2,FALSE)</f>
        <v>510</v>
      </c>
    </row>
    <row r="57" spans="1:6" ht="18" customHeight="1">
      <c r="A57" s="124">
        <v>20</v>
      </c>
      <c r="B57" s="82" t="s">
        <v>90</v>
      </c>
      <c r="C57" s="83">
        <v>174</v>
      </c>
      <c r="D57" s="84">
        <v>1904.62262375</v>
      </c>
      <c r="E57" s="76">
        <f t="shared" si="2"/>
        <v>0.48228459114583255</v>
      </c>
      <c r="F57" s="76">
        <f>VLOOKUP(B57,'[1]Luy ke T8 2020'!$B$38:$D$174,2,FALSE)</f>
        <v>170</v>
      </c>
    </row>
    <row r="58" spans="1:6" ht="18" customHeight="1">
      <c r="A58" s="124">
        <v>21</v>
      </c>
      <c r="B58" s="82" t="s">
        <v>83</v>
      </c>
      <c r="C58" s="83">
        <v>247</v>
      </c>
      <c r="D58" s="84">
        <v>1795.4313110000001</v>
      </c>
      <c r="F58" s="76">
        <f>VLOOKUP(B58,'[1]Luy ke T8 2020'!$B$38:$D$174,2,FALSE)</f>
        <v>224</v>
      </c>
    </row>
    <row r="59" spans="1:6" ht="18" customHeight="1">
      <c r="A59" s="124">
        <v>22</v>
      </c>
      <c r="B59" s="82" t="s">
        <v>106</v>
      </c>
      <c r="C59" s="83">
        <v>79</v>
      </c>
      <c r="D59" s="84">
        <v>1096.94954155</v>
      </c>
      <c r="E59" s="76">
        <f>D59/$D$28*100</f>
        <v>0.2777672881530846</v>
      </c>
      <c r="F59" s="76">
        <f>VLOOKUP(B59,'[1]Luy ke T8 2020'!$B$38:$D$174,2,FALSE)</f>
        <v>76</v>
      </c>
    </row>
    <row r="60" spans="1:6" ht="18" customHeight="1">
      <c r="A60" s="124">
        <v>23</v>
      </c>
      <c r="B60" s="82" t="s">
        <v>213</v>
      </c>
      <c r="C60" s="83">
        <v>161</v>
      </c>
      <c r="D60" s="84">
        <v>978.38016800000003</v>
      </c>
      <c r="E60" s="76">
        <f>D60/$D$28*100</f>
        <v>0.24774339726157052</v>
      </c>
      <c r="F60" s="76">
        <f>VLOOKUP(B60,'[1]Luy ke T8 2020'!$B$38:$D$174,2,FALSE)</f>
        <v>165</v>
      </c>
    </row>
    <row r="61" spans="1:6" ht="18" customHeight="1">
      <c r="A61" s="124">
        <v>24</v>
      </c>
      <c r="B61" s="82" t="s">
        <v>93</v>
      </c>
      <c r="C61" s="83">
        <v>20</v>
      </c>
      <c r="D61" s="84">
        <v>975.65800000000002</v>
      </c>
      <c r="F61" s="76">
        <f>VLOOKUP(B61,'[1]Luy ke T8 2020'!$B$38:$D$174,2,FALSE)</f>
        <v>20</v>
      </c>
    </row>
    <row r="62" spans="1:6" ht="18" customHeight="1">
      <c r="A62" s="124">
        <v>25</v>
      </c>
      <c r="B62" s="82" t="s">
        <v>96</v>
      </c>
      <c r="C62" s="83">
        <v>145</v>
      </c>
      <c r="D62" s="84">
        <v>944.39925400000004</v>
      </c>
      <c r="F62" s="76">
        <f>VLOOKUP(B62,'[1]Luy ke T8 2020'!$B$38:$D$174,2,FALSE)</f>
        <v>142</v>
      </c>
    </row>
    <row r="63" spans="1:6" ht="18" customHeight="1">
      <c r="A63" s="124">
        <v>26</v>
      </c>
      <c r="B63" s="82" t="s">
        <v>89</v>
      </c>
      <c r="C63" s="83">
        <v>299</v>
      </c>
      <c r="D63" s="84">
        <v>909.05266400000005</v>
      </c>
      <c r="F63" s="76">
        <f>VLOOKUP(B63,'[1]Luy ke T8 2020'!$B$38:$D$174,2,FALSE)</f>
        <v>286</v>
      </c>
    </row>
    <row r="64" spans="1:6" ht="18" customHeight="1">
      <c r="A64" s="124">
        <v>27</v>
      </c>
      <c r="B64" s="82" t="s">
        <v>102</v>
      </c>
      <c r="C64" s="83">
        <v>26</v>
      </c>
      <c r="D64" s="84">
        <v>708.45799999999997</v>
      </c>
      <c r="F64" s="76">
        <f>VLOOKUP(B64,'[1]Luy ke T8 2020'!$B$38:$D$174,2,FALSE)</f>
        <v>25</v>
      </c>
    </row>
    <row r="65" spans="1:6" ht="18" customHeight="1">
      <c r="A65" s="124">
        <v>28</v>
      </c>
      <c r="B65" s="82" t="s">
        <v>95</v>
      </c>
      <c r="C65" s="83">
        <v>82</v>
      </c>
      <c r="D65" s="84">
        <v>615.10310700000002</v>
      </c>
      <c r="E65" s="76">
        <f t="shared" ref="E65:E91" si="3">D65/$D$28*100</f>
        <v>0.15575513320740914</v>
      </c>
      <c r="F65" s="76">
        <f>VLOOKUP(B65,'[1]Luy ke T8 2020'!$B$38:$D$174,2,FALSE)</f>
        <v>77</v>
      </c>
    </row>
    <row r="66" spans="1:6" ht="18" customHeight="1">
      <c r="A66" s="124">
        <v>29</v>
      </c>
      <c r="B66" s="82" t="s">
        <v>116</v>
      </c>
      <c r="C66" s="83">
        <v>99</v>
      </c>
      <c r="D66" s="84">
        <v>613.70866000000001</v>
      </c>
      <c r="E66" s="76">
        <f t="shared" si="3"/>
        <v>0.1554020342297516</v>
      </c>
      <c r="F66" s="76">
        <f>VLOOKUP(B66,'[1]Luy ke T8 2020'!$B$38:$D$174,2,FALSE)</f>
        <v>94</v>
      </c>
    </row>
    <row r="67" spans="1:6" ht="18" customHeight="1">
      <c r="A67" s="124">
        <v>30</v>
      </c>
      <c r="B67" s="82" t="s">
        <v>122</v>
      </c>
      <c r="C67" s="83">
        <v>21</v>
      </c>
      <c r="D67" s="84">
        <v>478.67895700000003</v>
      </c>
      <c r="E67" s="76">
        <f t="shared" si="3"/>
        <v>0.12121009284890291</v>
      </c>
      <c r="F67" s="76">
        <f>VLOOKUP(B67,'[1]Luy ke T8 2020'!$B$38:$D$174,2,FALSE)</f>
        <v>19</v>
      </c>
    </row>
    <row r="68" spans="1:6" ht="18" customHeight="1">
      <c r="A68" s="124">
        <v>31</v>
      </c>
      <c r="B68" s="82" t="s">
        <v>101</v>
      </c>
      <c r="C68" s="83">
        <v>142</v>
      </c>
      <c r="D68" s="84">
        <v>442.015039</v>
      </c>
      <c r="E68" s="76">
        <f t="shared" si="3"/>
        <v>0.11192613156337566</v>
      </c>
      <c r="F68" s="76">
        <f>VLOOKUP(B68,'[1]Luy ke T8 2020'!$B$38:$D$174,2,FALSE)</f>
        <v>141</v>
      </c>
    </row>
    <row r="69" spans="1:6" ht="18" customHeight="1">
      <c r="A69" s="124">
        <v>32</v>
      </c>
      <c r="B69" s="82" t="s">
        <v>215</v>
      </c>
      <c r="C69" s="83">
        <v>11</v>
      </c>
      <c r="D69" s="84">
        <v>407.15966700000001</v>
      </c>
      <c r="E69" s="76">
        <f t="shared" si="3"/>
        <v>0.10310012654556359</v>
      </c>
      <c r="F69" s="76">
        <f>VLOOKUP(B69,'[1]Luy ke T8 2020'!$B$38:$D$174,2,FALSE)</f>
        <v>11</v>
      </c>
    </row>
    <row r="70" spans="1:6" ht="18" customHeight="1">
      <c r="A70" s="124">
        <v>33</v>
      </c>
      <c r="B70" s="82" t="s">
        <v>73</v>
      </c>
      <c r="C70" s="83">
        <v>25</v>
      </c>
      <c r="D70" s="84">
        <v>400.36149499999999</v>
      </c>
      <c r="E70" s="76">
        <f t="shared" si="3"/>
        <v>0.10137870752917927</v>
      </c>
      <c r="F70" s="76">
        <f>VLOOKUP(B70,'[1]Luy ke T8 2020'!$B$38:$D$174,2,FALSE)</f>
        <v>21</v>
      </c>
    </row>
    <row r="71" spans="1:6" ht="18" customHeight="1">
      <c r="A71" s="124">
        <v>34</v>
      </c>
      <c r="B71" s="82" t="s">
        <v>104</v>
      </c>
      <c r="C71" s="83">
        <v>118</v>
      </c>
      <c r="D71" s="84">
        <v>396.40217899999999</v>
      </c>
      <c r="E71" s="76">
        <f t="shared" si="3"/>
        <v>0.10037613774214317</v>
      </c>
      <c r="F71" s="76">
        <f>VLOOKUP(B71,'[1]Luy ke T8 2020'!$B$38:$D$174,2,FALSE)</f>
        <v>116</v>
      </c>
    </row>
    <row r="72" spans="1:6" ht="18" customHeight="1">
      <c r="A72" s="124">
        <v>35</v>
      </c>
      <c r="B72" s="82" t="s">
        <v>214</v>
      </c>
      <c r="C72" s="83">
        <v>57</v>
      </c>
      <c r="D72" s="84">
        <v>394.29425300000003</v>
      </c>
      <c r="E72" s="76">
        <f t="shared" si="3"/>
        <v>9.9842373091656125E-2</v>
      </c>
      <c r="F72" s="76">
        <f>VLOOKUP(B72,'[1]Luy ke T8 2020'!$B$38:$D$174,2,FALSE)</f>
        <v>55</v>
      </c>
    </row>
    <row r="73" spans="1:6" ht="18" customHeight="1">
      <c r="A73" s="124">
        <v>36</v>
      </c>
      <c r="B73" s="82" t="s">
        <v>118</v>
      </c>
      <c r="C73" s="83">
        <v>88</v>
      </c>
      <c r="D73" s="84">
        <v>391.26082700000001</v>
      </c>
      <c r="E73" s="76">
        <f t="shared" si="3"/>
        <v>9.9074255250390181E-2</v>
      </c>
      <c r="F73" s="76">
        <f>VLOOKUP(B73,'[1]Luy ke T8 2020'!$B$38:$D$174,2,FALSE)</f>
        <v>81</v>
      </c>
    </row>
    <row r="74" spans="1:6" ht="18" customHeight="1">
      <c r="A74" s="124">
        <v>37</v>
      </c>
      <c r="B74" s="82" t="s">
        <v>88</v>
      </c>
      <c r="C74" s="83">
        <v>12</v>
      </c>
      <c r="D74" s="84">
        <v>299.151589</v>
      </c>
      <c r="E74" s="76">
        <f t="shared" si="3"/>
        <v>7.5750545012127704E-2</v>
      </c>
      <c r="F74" s="76">
        <f>VLOOKUP(B74,'[1]Luy ke T8 2020'!$B$38:$D$174,2,FALSE)</f>
        <v>11</v>
      </c>
    </row>
    <row r="75" spans="1:6" ht="18" customHeight="1">
      <c r="A75" s="124">
        <v>38</v>
      </c>
      <c r="B75" s="82" t="s">
        <v>87</v>
      </c>
      <c r="C75" s="83">
        <v>33</v>
      </c>
      <c r="D75" s="84">
        <v>297.46091300000001</v>
      </c>
      <c r="E75" s="76">
        <f t="shared" si="3"/>
        <v>7.5322435541384028E-2</v>
      </c>
      <c r="F75" s="76">
        <f>VLOOKUP(B75,'[1]Luy ke T8 2020'!$B$38:$D$174,2,FALSE)</f>
        <v>27</v>
      </c>
    </row>
    <row r="76" spans="1:6" ht="18" customHeight="1">
      <c r="A76" s="124">
        <v>39</v>
      </c>
      <c r="B76" s="82" t="s">
        <v>113</v>
      </c>
      <c r="C76" s="83">
        <v>45</v>
      </c>
      <c r="D76" s="84">
        <v>209.69381899999999</v>
      </c>
      <c r="E76" s="76">
        <f t="shared" si="3"/>
        <v>5.3098234002442346E-2</v>
      </c>
      <c r="F76" s="76">
        <f>VLOOKUP(B76,'[1]Luy ke T8 2020'!$B$38:$D$174,2,FALSE)</f>
        <v>42</v>
      </c>
    </row>
    <row r="77" spans="1:6" ht="18" customHeight="1">
      <c r="A77" s="124">
        <v>40</v>
      </c>
      <c r="B77" s="82" t="s">
        <v>216</v>
      </c>
      <c r="C77" s="83">
        <v>49</v>
      </c>
      <c r="D77" s="84">
        <v>192.55162300000001</v>
      </c>
      <c r="E77" s="76">
        <f t="shared" si="3"/>
        <v>4.8757522679312076E-2</v>
      </c>
      <c r="F77" s="76">
        <f>VLOOKUP(B77,'[1]Luy ke T8 2020'!$B$38:$D$174,2,FALSE)</f>
        <v>46</v>
      </c>
    </row>
    <row r="78" spans="1:6" ht="18" customHeight="1">
      <c r="A78" s="124">
        <v>41</v>
      </c>
      <c r="B78" s="82" t="s">
        <v>125</v>
      </c>
      <c r="C78" s="83">
        <v>17</v>
      </c>
      <c r="D78" s="84">
        <v>175.598389</v>
      </c>
      <c r="E78" s="76">
        <f t="shared" si="3"/>
        <v>4.4464659921968894E-2</v>
      </c>
      <c r="F78" s="76">
        <f>VLOOKUP(B78,'[1]Luy ke T8 2020'!$B$38:$D$174,2,FALSE)</f>
        <v>17</v>
      </c>
    </row>
    <row r="79" spans="1:6" ht="18" customHeight="1">
      <c r="A79" s="124">
        <v>42</v>
      </c>
      <c r="B79" s="82" t="s">
        <v>217</v>
      </c>
      <c r="C79" s="83">
        <v>2</v>
      </c>
      <c r="D79" s="84">
        <v>172</v>
      </c>
      <c r="E79" s="76">
        <f t="shared" si="3"/>
        <v>4.3553483321413899E-2</v>
      </c>
      <c r="F79" s="76">
        <f>VLOOKUP(B79,'[1]Luy ke T8 2020'!$B$38:$D$174,2,FALSE)</f>
        <v>2</v>
      </c>
    </row>
    <row r="80" spans="1:6" ht="18" customHeight="1">
      <c r="A80" s="124">
        <v>43</v>
      </c>
      <c r="B80" s="82" t="s">
        <v>81</v>
      </c>
      <c r="C80" s="83">
        <v>24</v>
      </c>
      <c r="D80" s="84">
        <v>171.29</v>
      </c>
      <c r="E80" s="76">
        <f t="shared" si="3"/>
        <v>4.3373698593749919E-2</v>
      </c>
      <c r="F80" s="76">
        <f>VLOOKUP(B80,'[1]Luy ke T8 2020'!$B$38:$D$174,2,FALSE)</f>
        <v>23</v>
      </c>
    </row>
    <row r="81" spans="1:6" ht="18" customHeight="1">
      <c r="A81" s="124">
        <v>44</v>
      </c>
      <c r="B81" s="82" t="s">
        <v>114</v>
      </c>
      <c r="C81" s="83">
        <v>36</v>
      </c>
      <c r="D81" s="84">
        <v>147.506699</v>
      </c>
      <c r="E81" s="76">
        <f t="shared" si="3"/>
        <v>3.735134043426349E-2</v>
      </c>
      <c r="F81" s="76">
        <f>VLOOKUP(B81,'[1]Luy ke T8 2020'!$B$38:$D$174,2,FALSE)</f>
        <v>35</v>
      </c>
    </row>
    <row r="82" spans="1:6" ht="18" customHeight="1">
      <c r="A82" s="124">
        <v>45</v>
      </c>
      <c r="B82" s="82" t="s">
        <v>131</v>
      </c>
      <c r="C82" s="83">
        <v>12</v>
      </c>
      <c r="D82" s="84">
        <v>140.81197900000001</v>
      </c>
      <c r="E82" s="76">
        <f t="shared" si="3"/>
        <v>3.5656117318789447E-2</v>
      </c>
      <c r="F82" s="76">
        <f>VLOOKUP(B82,'[1]Luy ke T8 2020'!$B$38:$D$174,2,FALSE)</f>
        <v>12</v>
      </c>
    </row>
    <row r="83" spans="1:6" ht="18" customHeight="1">
      <c r="A83" s="124">
        <v>46</v>
      </c>
      <c r="B83" s="82" t="s">
        <v>121</v>
      </c>
      <c r="C83" s="83">
        <v>79</v>
      </c>
      <c r="D83" s="84">
        <v>113.788342</v>
      </c>
      <c r="E83" s="76">
        <f t="shared" si="3"/>
        <v>2.8813247996908955E-2</v>
      </c>
      <c r="F83" s="76">
        <f>VLOOKUP(B83,'[1]Luy ke T8 2020'!$B$38:$D$174,2,FALSE)</f>
        <v>77</v>
      </c>
    </row>
    <row r="84" spans="1:6" ht="18" customHeight="1">
      <c r="A84" s="124">
        <v>47</v>
      </c>
      <c r="B84" s="82" t="s">
        <v>218</v>
      </c>
      <c r="C84" s="83">
        <v>9</v>
      </c>
      <c r="D84" s="84">
        <v>109.313075</v>
      </c>
      <c r="E84" s="76">
        <f t="shared" si="3"/>
        <v>2.7680030167587015E-2</v>
      </c>
      <c r="F84" s="76">
        <f>VLOOKUP(B84,'[1]Luy ke T8 2020'!$B$38:$D$174,2,FALSE)</f>
        <v>9</v>
      </c>
    </row>
    <row r="85" spans="1:6" ht="18" customHeight="1">
      <c r="A85" s="124">
        <v>48</v>
      </c>
      <c r="B85" s="82" t="s">
        <v>98</v>
      </c>
      <c r="C85" s="83">
        <v>33</v>
      </c>
      <c r="D85" s="84">
        <v>93.342350999999994</v>
      </c>
      <c r="E85" s="76">
        <f t="shared" si="3"/>
        <v>2.3635956555000358E-2</v>
      </c>
      <c r="F85" s="76">
        <f>VLOOKUP(B85,'[1]Luy ke T8 2020'!$B$38:$D$174,2,FALSE)</f>
        <v>30</v>
      </c>
    </row>
    <row r="86" spans="1:6" ht="18" customHeight="1">
      <c r="A86" s="124">
        <v>49</v>
      </c>
      <c r="B86" s="82" t="s">
        <v>120</v>
      </c>
      <c r="C86" s="83">
        <v>38</v>
      </c>
      <c r="D86" s="84">
        <v>91.229631999999995</v>
      </c>
      <c r="E86" s="76">
        <f t="shared" si="3"/>
        <v>2.3100978230992601E-2</v>
      </c>
      <c r="F86" s="76">
        <f>VLOOKUP(B86,'[1]Luy ke T8 2020'!$B$38:$D$174,2,FALSE)</f>
        <v>38</v>
      </c>
    </row>
    <row r="87" spans="1:6" ht="18" customHeight="1">
      <c r="A87" s="124">
        <v>50</v>
      </c>
      <c r="B87" s="82" t="s">
        <v>219</v>
      </c>
      <c r="C87" s="83">
        <v>4</v>
      </c>
      <c r="D87" s="84">
        <v>82.8</v>
      </c>
      <c r="E87" s="76">
        <f t="shared" si="3"/>
        <v>2.096644429658762E-2</v>
      </c>
      <c r="F87" s="76">
        <f>VLOOKUP(B87,'[1]Luy ke T8 2020'!$B$38:$D$174,2,FALSE)</f>
        <v>4</v>
      </c>
    </row>
    <row r="88" spans="1:6" ht="18" customHeight="1">
      <c r="A88" s="124">
        <v>51</v>
      </c>
      <c r="B88" s="82" t="s">
        <v>110</v>
      </c>
      <c r="C88" s="83">
        <v>9</v>
      </c>
      <c r="D88" s="84">
        <v>70.958528000000001</v>
      </c>
      <c r="E88" s="76">
        <f t="shared" si="3"/>
        <v>1.796797131255861E-2</v>
      </c>
      <c r="F88" s="76">
        <f>VLOOKUP(B88,'[1]Luy ke T8 2020'!$B$38:$D$174,2,FALSE)</f>
        <v>9</v>
      </c>
    </row>
    <row r="89" spans="1:6" ht="18" customHeight="1">
      <c r="A89" s="124">
        <v>52</v>
      </c>
      <c r="B89" s="82" t="s">
        <v>99</v>
      </c>
      <c r="C89" s="83">
        <v>27</v>
      </c>
      <c r="D89" s="84">
        <v>70.471988999999994</v>
      </c>
      <c r="E89" s="76">
        <f t="shared" si="3"/>
        <v>1.7844770915920721E-2</v>
      </c>
      <c r="F89" s="76">
        <f>VLOOKUP(B89,'[1]Luy ke T8 2020'!$B$38:$D$174,2,FALSE)</f>
        <v>26</v>
      </c>
    </row>
    <row r="90" spans="1:6" ht="18" customHeight="1">
      <c r="A90" s="124">
        <v>53</v>
      </c>
      <c r="B90" s="82" t="s">
        <v>92</v>
      </c>
      <c r="C90" s="83">
        <v>28</v>
      </c>
      <c r="D90" s="84">
        <v>69.312738999999993</v>
      </c>
      <c r="E90" s="76">
        <f t="shared" si="3"/>
        <v>1.7551228034872177E-2</v>
      </c>
      <c r="F90" s="76">
        <f>VLOOKUP(B90,'[1]Luy ke T8 2020'!$B$38:$D$174,2,FALSE)</f>
        <v>25</v>
      </c>
    </row>
    <row r="91" spans="1:6" ht="18" customHeight="1">
      <c r="A91" s="124">
        <v>54</v>
      </c>
      <c r="B91" s="82" t="s">
        <v>138</v>
      </c>
      <c r="C91" s="83">
        <v>19</v>
      </c>
      <c r="D91" s="84">
        <v>66.944402999999994</v>
      </c>
      <c r="E91" s="76">
        <f t="shared" si="3"/>
        <v>1.6951522904200642E-2</v>
      </c>
      <c r="F91" s="76">
        <f>VLOOKUP(B91,'[1]Luy ke T8 2020'!$B$38:$D$174,2,FALSE)</f>
        <v>19</v>
      </c>
    </row>
    <row r="92" spans="1:6" ht="18" customHeight="1">
      <c r="A92" s="124">
        <v>55</v>
      </c>
      <c r="B92" s="82" t="s">
        <v>221</v>
      </c>
      <c r="C92" s="83">
        <v>4</v>
      </c>
      <c r="D92" s="84">
        <v>56.703420000000001</v>
      </c>
      <c r="F92" s="76">
        <f>VLOOKUP(B92,'[1]Luy ke T8 2020'!$B$38:$D$174,2,FALSE)</f>
        <v>4</v>
      </c>
    </row>
    <row r="93" spans="1:6" ht="18" customHeight="1">
      <c r="A93" s="124">
        <v>56</v>
      </c>
      <c r="B93" s="82" t="s">
        <v>224</v>
      </c>
      <c r="C93" s="83">
        <v>14</v>
      </c>
      <c r="D93" s="84">
        <v>51.16</v>
      </c>
      <c r="E93" s="76">
        <f>D93/$D$28*100</f>
        <v>1.295462910885776E-2</v>
      </c>
      <c r="F93" s="76">
        <f>VLOOKUP(B93,'[1]Luy ke T8 2020'!$B$38:$D$174,2,FALSE)</f>
        <v>13</v>
      </c>
    </row>
    <row r="94" spans="1:6" ht="18" customHeight="1">
      <c r="A94" s="124">
        <v>57</v>
      </c>
      <c r="B94" s="82" t="s">
        <v>222</v>
      </c>
      <c r="C94" s="83">
        <v>5</v>
      </c>
      <c r="D94" s="84">
        <v>48.9</v>
      </c>
      <c r="F94" s="76">
        <f>VLOOKUP(B94,'[1]Luy ke T8 2020'!$B$38:$D$174,2,FALSE)</f>
        <v>5</v>
      </c>
    </row>
    <row r="95" spans="1:6" ht="18" customHeight="1">
      <c r="A95" s="124">
        <v>58</v>
      </c>
      <c r="B95" s="82" t="s">
        <v>223</v>
      </c>
      <c r="C95" s="83">
        <v>1</v>
      </c>
      <c r="D95" s="84">
        <v>45</v>
      </c>
      <c r="F95" s="76">
        <f>VLOOKUP(B95,'[1]Luy ke T8 2020'!$B$38:$D$174,2,FALSE)</f>
        <v>1</v>
      </c>
    </row>
    <row r="96" spans="1:6" ht="18" customHeight="1">
      <c r="A96" s="124">
        <v>59</v>
      </c>
      <c r="B96" s="82" t="s">
        <v>115</v>
      </c>
      <c r="C96" s="83">
        <v>25</v>
      </c>
      <c r="D96" s="84">
        <v>42.001873000000003</v>
      </c>
      <c r="F96" s="76">
        <f>VLOOKUP(B96,'[1]Luy ke T8 2020'!$B$38:$D$174,2,FALSE)</f>
        <v>25</v>
      </c>
    </row>
    <row r="97" spans="1:6" ht="18" customHeight="1">
      <c r="A97" s="124">
        <v>60</v>
      </c>
      <c r="B97" s="82" t="s">
        <v>277</v>
      </c>
      <c r="C97" s="83">
        <v>1</v>
      </c>
      <c r="D97" s="84">
        <v>40.772531999999998</v>
      </c>
      <c r="E97" s="76">
        <f>D97/$D$28*100</f>
        <v>1.0324336002522177E-2</v>
      </c>
      <c r="F97" s="76" t="e">
        <f>VLOOKUP(B97,'[1]Luy ke T8 2020'!$B$38:$D$174,2,FALSE)</f>
        <v>#N/A</v>
      </c>
    </row>
    <row r="98" spans="1:6" ht="18" customHeight="1">
      <c r="A98" s="124">
        <v>61</v>
      </c>
      <c r="B98" s="82" t="s">
        <v>109</v>
      </c>
      <c r="C98" s="83">
        <v>23</v>
      </c>
      <c r="D98" s="84">
        <v>40.605952000000002</v>
      </c>
      <c r="E98" s="76">
        <f>D98/$D$28*100</f>
        <v>1.0282154960361242E-2</v>
      </c>
      <c r="F98" s="76">
        <f>VLOOKUP(B98,'[1]Luy ke T8 2020'!$B$38:$D$174,2,FALSE)</f>
        <v>24</v>
      </c>
    </row>
    <row r="99" spans="1:6" ht="18" customHeight="1">
      <c r="A99" s="124">
        <v>62</v>
      </c>
      <c r="B99" s="82" t="s">
        <v>107</v>
      </c>
      <c r="C99" s="83">
        <v>4</v>
      </c>
      <c r="D99" s="84">
        <v>39.905000000000001</v>
      </c>
      <c r="E99" s="76">
        <f>D99/$D$28*100</f>
        <v>1.0104661348494312E-2</v>
      </c>
      <c r="F99" s="76">
        <f>VLOOKUP(B99,'[1]Luy ke T8 2020'!$B$38:$D$174,2,FALSE)</f>
        <v>4</v>
      </c>
    </row>
    <row r="100" spans="1:6" ht="18" customHeight="1">
      <c r="A100" s="124">
        <v>63</v>
      </c>
      <c r="B100" s="82" t="s">
        <v>225</v>
      </c>
      <c r="C100" s="83">
        <v>9</v>
      </c>
      <c r="D100" s="84">
        <v>38.076000000000001</v>
      </c>
      <c r="F100" s="76">
        <f>VLOOKUP(B100,'[1]Luy ke T8 2020'!$B$38:$D$174,2,FALSE)</f>
        <v>9</v>
      </c>
    </row>
    <row r="101" spans="1:6" ht="18" customHeight="1">
      <c r="A101" s="124">
        <v>64</v>
      </c>
      <c r="B101" s="82" t="s">
        <v>226</v>
      </c>
      <c r="C101" s="83">
        <v>1</v>
      </c>
      <c r="D101" s="84">
        <v>35</v>
      </c>
      <c r="E101" s="76">
        <f>D101/$D$28*100</f>
        <v>8.8626274200551535E-3</v>
      </c>
      <c r="F101" s="76">
        <f>VLOOKUP(B101,'[1]Luy ke T8 2020'!$B$38:$D$174,2,FALSE)</f>
        <v>1</v>
      </c>
    </row>
    <row r="102" spans="1:6" ht="18" customHeight="1">
      <c r="A102" s="124">
        <v>65</v>
      </c>
      <c r="B102" s="82" t="s">
        <v>94</v>
      </c>
      <c r="C102" s="83">
        <v>60</v>
      </c>
      <c r="D102" s="84">
        <v>33.783555999999997</v>
      </c>
      <c r="F102" s="76">
        <f>VLOOKUP(B102,'[1]Luy ke T8 2020'!$B$38:$D$174,2,FALSE)</f>
        <v>58</v>
      </c>
    </row>
    <row r="103" spans="1:6" ht="18" customHeight="1">
      <c r="A103" s="124">
        <v>66</v>
      </c>
      <c r="B103" s="82" t="s">
        <v>227</v>
      </c>
      <c r="C103" s="83">
        <v>10</v>
      </c>
      <c r="D103" s="84">
        <v>31.135466999999998</v>
      </c>
      <c r="E103" s="76">
        <f t="shared" ref="E103:E108" si="4">D103/$D$28*100</f>
        <v>7.8840583877263538E-3</v>
      </c>
      <c r="F103" s="76">
        <f>VLOOKUP(B103,'[1]Luy ke T8 2020'!$B$38:$D$174,2,FALSE)</f>
        <v>9</v>
      </c>
    </row>
    <row r="104" spans="1:6" ht="18" customHeight="1">
      <c r="A104" s="124">
        <v>67</v>
      </c>
      <c r="B104" s="82" t="s">
        <v>97</v>
      </c>
      <c r="C104" s="83">
        <v>26</v>
      </c>
      <c r="D104" s="84">
        <v>30.031144000000001</v>
      </c>
      <c r="E104" s="76">
        <f t="shared" si="4"/>
        <v>7.6044240077149956E-3</v>
      </c>
      <c r="F104" s="76">
        <f>VLOOKUP(B104,'[1]Luy ke T8 2020'!$B$38:$D$174,2,FALSE)</f>
        <v>27</v>
      </c>
    </row>
    <row r="105" spans="1:6" ht="18" customHeight="1">
      <c r="A105" s="124">
        <v>68</v>
      </c>
      <c r="B105" s="82" t="s">
        <v>127</v>
      </c>
      <c r="C105" s="83">
        <v>7</v>
      </c>
      <c r="D105" s="84">
        <v>27.291781</v>
      </c>
      <c r="E105" s="76">
        <f t="shared" si="4"/>
        <v>6.9107681895068654E-3</v>
      </c>
      <c r="F105" s="76">
        <f>VLOOKUP(B105,'[1]Luy ke T8 2020'!$B$38:$D$174,2,FALSE)</f>
        <v>7</v>
      </c>
    </row>
    <row r="106" spans="1:6" ht="18" customHeight="1">
      <c r="A106" s="124">
        <v>69</v>
      </c>
      <c r="B106" s="82" t="s">
        <v>111</v>
      </c>
      <c r="C106" s="83">
        <v>27</v>
      </c>
      <c r="D106" s="84">
        <v>23.613249</v>
      </c>
      <c r="E106" s="76">
        <f t="shared" si="4"/>
        <v>5.9792979446854268E-3</v>
      </c>
      <c r="F106" s="76">
        <f>VLOOKUP(B106,'[1]Luy ke T8 2020'!$B$38:$D$174,2,FALSE)</f>
        <v>28</v>
      </c>
    </row>
    <row r="107" spans="1:6" ht="18" customHeight="1">
      <c r="A107" s="124">
        <v>70</v>
      </c>
      <c r="B107" s="82" t="s">
        <v>228</v>
      </c>
      <c r="C107" s="83">
        <v>2</v>
      </c>
      <c r="D107" s="84">
        <v>22.5</v>
      </c>
      <c r="E107" s="76">
        <f t="shared" si="4"/>
        <v>5.6974033414640274E-3</v>
      </c>
      <c r="F107" s="76">
        <f>VLOOKUP(B107,'[1]Luy ke T8 2020'!$B$38:$D$174,2,FALSE)</f>
        <v>2</v>
      </c>
    </row>
    <row r="108" spans="1:6" ht="18" customHeight="1">
      <c r="A108" s="124">
        <v>71</v>
      </c>
      <c r="B108" s="82" t="s">
        <v>229</v>
      </c>
      <c r="C108" s="83">
        <v>3</v>
      </c>
      <c r="D108" s="84">
        <v>20.774493</v>
      </c>
      <c r="E108" s="76">
        <f t="shared" si="4"/>
        <v>5.2604740371298246E-3</v>
      </c>
      <c r="F108" s="76">
        <f>VLOOKUP(B108,'[1]Luy ke T8 2020'!$B$38:$D$174,2,FALSE)</f>
        <v>3</v>
      </c>
    </row>
    <row r="109" spans="1:6" ht="18" customHeight="1">
      <c r="A109" s="124">
        <v>72</v>
      </c>
      <c r="B109" s="82" t="s">
        <v>112</v>
      </c>
      <c r="C109" s="83">
        <v>3</v>
      </c>
      <c r="D109" s="84">
        <v>20.315000000000001</v>
      </c>
      <c r="F109" s="76">
        <f>VLOOKUP(B109,'[1]Luy ke T8 2020'!$B$38:$D$174,2,FALSE)</f>
        <v>3</v>
      </c>
    </row>
    <row r="110" spans="1:6" ht="18" customHeight="1">
      <c r="A110" s="124">
        <v>73</v>
      </c>
      <c r="B110" s="82" t="s">
        <v>230</v>
      </c>
      <c r="C110" s="83">
        <v>5</v>
      </c>
      <c r="D110" s="84">
        <v>16.668061999999999</v>
      </c>
      <c r="E110" s="76">
        <f t="shared" ref="E110:E119" si="5">D110/$D$28*100</f>
        <v>4.2206520948679816E-3</v>
      </c>
      <c r="F110" s="76">
        <f>VLOOKUP(B110,'[1]Luy ke T8 2020'!$B$38:$D$174,2,FALSE)</f>
        <v>5</v>
      </c>
    </row>
    <row r="111" spans="1:6" ht="18" customHeight="1">
      <c r="A111" s="124">
        <v>74</v>
      </c>
      <c r="B111" s="82" t="s">
        <v>140</v>
      </c>
      <c r="C111" s="83">
        <v>4</v>
      </c>
      <c r="D111" s="84">
        <v>16.303751999999999</v>
      </c>
      <c r="E111" s="76">
        <f t="shared" si="5"/>
        <v>4.128402272142259E-3</v>
      </c>
      <c r="F111" s="76">
        <f>VLOOKUP(B111,'[1]Luy ke T8 2020'!$B$38:$D$174,2,FALSE)</f>
        <v>3</v>
      </c>
    </row>
    <row r="112" spans="1:6" ht="18" customHeight="1">
      <c r="A112" s="124">
        <v>75</v>
      </c>
      <c r="B112" s="82" t="s">
        <v>144</v>
      </c>
      <c r="C112" s="83">
        <v>5</v>
      </c>
      <c r="D112" s="84">
        <v>14.224128</v>
      </c>
      <c r="E112" s="76">
        <f t="shared" si="5"/>
        <v>3.6018041954049792E-3</v>
      </c>
      <c r="F112" s="76">
        <f>VLOOKUP(B112,'[1]Luy ke T8 2020'!$B$38:$D$174,2,FALSE)</f>
        <v>4</v>
      </c>
    </row>
    <row r="113" spans="1:6" ht="18" customHeight="1">
      <c r="A113" s="124">
        <v>76</v>
      </c>
      <c r="B113" s="82" t="s">
        <v>231</v>
      </c>
      <c r="C113" s="83">
        <v>2</v>
      </c>
      <c r="D113" s="84">
        <v>12.98</v>
      </c>
      <c r="E113" s="76">
        <f t="shared" si="5"/>
        <v>3.2867686832090256E-3</v>
      </c>
      <c r="F113" s="76">
        <f>VLOOKUP(B113,'[1]Luy ke T8 2020'!$B$38:$D$174,2,FALSE)</f>
        <v>2</v>
      </c>
    </row>
    <row r="114" spans="1:6" ht="18" customHeight="1">
      <c r="A114" s="124">
        <v>77</v>
      </c>
      <c r="B114" s="82" t="s">
        <v>232</v>
      </c>
      <c r="C114" s="83">
        <v>2</v>
      </c>
      <c r="D114" s="84">
        <v>10.278</v>
      </c>
      <c r="E114" s="76">
        <f t="shared" si="5"/>
        <v>2.6025738463807679E-3</v>
      </c>
      <c r="F114" s="76">
        <f>VLOOKUP(B114,'[1]Luy ke T8 2020'!$B$38:$D$174,2,FALSE)</f>
        <v>3</v>
      </c>
    </row>
    <row r="115" spans="1:6" ht="18" customHeight="1">
      <c r="A115" s="124">
        <v>78</v>
      </c>
      <c r="B115" s="82" t="s">
        <v>130</v>
      </c>
      <c r="C115" s="83">
        <v>2</v>
      </c>
      <c r="D115" s="84">
        <v>8.0431500000000007</v>
      </c>
      <c r="E115" s="76">
        <f t="shared" si="5"/>
        <v>2.0366697638176177E-3</v>
      </c>
      <c r="F115" s="76">
        <f>VLOOKUP(B115,'[1]Luy ke T8 2020'!$B$38:$D$174,2,FALSE)</f>
        <v>2</v>
      </c>
    </row>
    <row r="116" spans="1:6" ht="18" customHeight="1">
      <c r="A116" s="124">
        <v>79</v>
      </c>
      <c r="B116" s="82" t="s">
        <v>234</v>
      </c>
      <c r="C116" s="83">
        <v>2</v>
      </c>
      <c r="D116" s="84">
        <v>7.6018150000000002</v>
      </c>
      <c r="E116" s="76">
        <f t="shared" si="5"/>
        <v>1.9249158303196161E-3</v>
      </c>
      <c r="F116" s="76">
        <f>VLOOKUP(B116,'[1]Luy ke T8 2020'!$B$38:$D$174,2,FALSE)</f>
        <v>2</v>
      </c>
    </row>
    <row r="117" spans="1:6" ht="18" customHeight="1">
      <c r="A117" s="124">
        <v>80</v>
      </c>
      <c r="B117" s="82" t="s">
        <v>233</v>
      </c>
      <c r="C117" s="83">
        <v>3</v>
      </c>
      <c r="D117" s="84">
        <v>6.9</v>
      </c>
      <c r="E117" s="76">
        <f t="shared" si="5"/>
        <v>1.747203691382302E-3</v>
      </c>
      <c r="F117" s="76">
        <f>VLOOKUP(B117,'[1]Luy ke T8 2020'!$B$38:$D$174,2,FALSE)</f>
        <v>2</v>
      </c>
    </row>
    <row r="118" spans="1:6" ht="18" customHeight="1">
      <c r="A118" s="124">
        <v>81</v>
      </c>
      <c r="B118" s="82" t="s">
        <v>141</v>
      </c>
      <c r="C118" s="83">
        <v>1</v>
      </c>
      <c r="D118" s="84">
        <v>6.78</v>
      </c>
      <c r="E118" s="76">
        <f t="shared" si="5"/>
        <v>1.7168175402278271E-3</v>
      </c>
      <c r="F118" s="76">
        <f>VLOOKUP(B118,'[1]Luy ke T8 2020'!$B$38:$D$174,2,FALSE)</f>
        <v>1</v>
      </c>
    </row>
    <row r="119" spans="1:6" ht="18" customHeight="1">
      <c r="A119" s="124">
        <v>82</v>
      </c>
      <c r="B119" s="82" t="s">
        <v>136</v>
      </c>
      <c r="C119" s="83">
        <v>5</v>
      </c>
      <c r="D119" s="84">
        <v>3.8086959999999999</v>
      </c>
      <c r="E119" s="76">
        <f t="shared" si="5"/>
        <v>9.644301029786967E-4</v>
      </c>
      <c r="F119" s="76">
        <f>VLOOKUP(B119,'[1]Luy ke T8 2020'!$B$38:$D$174,2,FALSE)</f>
        <v>4</v>
      </c>
    </row>
    <row r="120" spans="1:6" ht="18" customHeight="1">
      <c r="A120" s="124">
        <v>83</v>
      </c>
      <c r="B120" s="82" t="s">
        <v>235</v>
      </c>
      <c r="C120" s="83">
        <v>1</v>
      </c>
      <c r="D120" s="84">
        <v>3.8</v>
      </c>
      <c r="F120" s="76">
        <f>VLOOKUP(B120,'[1]Luy ke T8 2020'!$B$38:$D$174,2,FALSE)</f>
        <v>1</v>
      </c>
    </row>
    <row r="121" spans="1:6" ht="18" customHeight="1">
      <c r="A121" s="124">
        <v>84</v>
      </c>
      <c r="B121" s="82" t="s">
        <v>100</v>
      </c>
      <c r="C121" s="83">
        <v>37</v>
      </c>
      <c r="D121" s="84">
        <v>3.7435200000000002</v>
      </c>
      <c r="F121" s="76">
        <f>VLOOKUP(B121,'[1]Luy ke T8 2020'!$B$38:$D$174,2,FALSE)</f>
        <v>37</v>
      </c>
    </row>
    <row r="122" spans="1:6" ht="18" customHeight="1">
      <c r="A122" s="124">
        <v>85</v>
      </c>
      <c r="B122" s="82" t="s">
        <v>236</v>
      </c>
      <c r="C122" s="83">
        <v>4</v>
      </c>
      <c r="D122" s="84">
        <v>3.2161849999999998</v>
      </c>
      <c r="F122" s="76">
        <f>VLOOKUP(B122,'[1]Luy ke T8 2020'!$B$38:$D$174,2,FALSE)</f>
        <v>4</v>
      </c>
    </row>
    <row r="123" spans="1:6" ht="18" customHeight="1">
      <c r="A123" s="124">
        <v>86</v>
      </c>
      <c r="B123" s="82" t="s">
        <v>237</v>
      </c>
      <c r="C123" s="83">
        <v>2</v>
      </c>
      <c r="D123" s="84">
        <v>3.1</v>
      </c>
      <c r="E123" s="76">
        <f>D123/$D$28*100</f>
        <v>7.8497557149059935E-4</v>
      </c>
      <c r="F123" s="76">
        <f>VLOOKUP(B123,'[1]Luy ke T8 2020'!$B$38:$D$174,2,FALSE)</f>
        <v>2</v>
      </c>
    </row>
    <row r="124" spans="1:6" ht="18" customHeight="1">
      <c r="A124" s="124">
        <v>87</v>
      </c>
      <c r="B124" s="82" t="s">
        <v>220</v>
      </c>
      <c r="C124" s="83">
        <v>2</v>
      </c>
      <c r="D124" s="84">
        <v>2.75</v>
      </c>
      <c r="E124" s="76">
        <f>D124/$D$28*100</f>
        <v>6.963492972900478E-4</v>
      </c>
      <c r="F124" s="76">
        <f>VLOOKUP(B124,'[1]Luy ke T8 2020'!$B$38:$D$174,2,FALSE)</f>
        <v>3</v>
      </c>
    </row>
    <row r="125" spans="1:6" ht="18" customHeight="1">
      <c r="A125" s="124">
        <v>88</v>
      </c>
      <c r="B125" s="82" t="s">
        <v>119</v>
      </c>
      <c r="C125" s="83">
        <v>17</v>
      </c>
      <c r="D125" s="84">
        <v>2.6169929999999999</v>
      </c>
      <c r="E125" s="76">
        <f>D125/$D$28*100</f>
        <v>6.6266954056835414E-4</v>
      </c>
      <c r="F125" s="76">
        <f>VLOOKUP(B125,'[1]Luy ke T8 2020'!$B$38:$D$174,2,FALSE)</f>
        <v>17</v>
      </c>
    </row>
    <row r="126" spans="1:6" ht="18" customHeight="1">
      <c r="A126" s="124">
        <v>89</v>
      </c>
      <c r="B126" s="82" t="s">
        <v>103</v>
      </c>
      <c r="C126" s="83">
        <v>6</v>
      </c>
      <c r="D126" s="84">
        <v>2.3663989999999999</v>
      </c>
      <c r="F126" s="76">
        <f>VLOOKUP(B126,'[1]Luy ke T8 2020'!$B$38:$D$174,2,FALSE)</f>
        <v>6</v>
      </c>
    </row>
    <row r="127" spans="1:6" ht="18" customHeight="1">
      <c r="A127" s="124">
        <v>90</v>
      </c>
      <c r="B127" s="82" t="s">
        <v>238</v>
      </c>
      <c r="C127" s="83">
        <v>3</v>
      </c>
      <c r="D127" s="84">
        <v>2.27</v>
      </c>
      <c r="E127" s="76">
        <f t="shared" ref="E127:E138" si="6">D127/$D$28*100</f>
        <v>5.7480469267214853E-4</v>
      </c>
      <c r="F127" s="76">
        <f>VLOOKUP(B127,'[1]Luy ke T8 2020'!$B$38:$D$174,2,FALSE)</f>
        <v>3</v>
      </c>
    </row>
    <row r="128" spans="1:6" ht="18" customHeight="1">
      <c r="A128" s="124">
        <v>91</v>
      </c>
      <c r="B128" s="82" t="s">
        <v>239</v>
      </c>
      <c r="C128" s="83">
        <v>2</v>
      </c>
      <c r="D128" s="84">
        <v>1.5845</v>
      </c>
      <c r="E128" s="76">
        <f t="shared" si="6"/>
        <v>4.012238042022112E-4</v>
      </c>
      <c r="F128" s="76">
        <f>VLOOKUP(B128,'[1]Luy ke T8 2020'!$B$38:$D$174,2,FALSE)</f>
        <v>2</v>
      </c>
    </row>
    <row r="129" spans="1:6" ht="18" customHeight="1">
      <c r="A129" s="124">
        <v>92</v>
      </c>
      <c r="B129" s="82" t="s">
        <v>240</v>
      </c>
      <c r="C129" s="83">
        <v>3</v>
      </c>
      <c r="D129" s="84">
        <v>1.4043000000000001</v>
      </c>
      <c r="E129" s="76">
        <f t="shared" si="6"/>
        <v>3.5559393388524151E-4</v>
      </c>
      <c r="F129" s="76">
        <f>VLOOKUP(B129,'[1]Luy ke T8 2020'!$B$38:$D$174,2,FALSE)</f>
        <v>3</v>
      </c>
    </row>
    <row r="130" spans="1:6" ht="18" customHeight="1">
      <c r="A130" s="124">
        <v>93</v>
      </c>
      <c r="B130" s="82" t="s">
        <v>108</v>
      </c>
      <c r="C130" s="83">
        <v>6</v>
      </c>
      <c r="D130" s="84">
        <v>1.2845420000000001</v>
      </c>
      <c r="E130" s="76">
        <f t="shared" si="6"/>
        <v>3.2526906146892825E-4</v>
      </c>
      <c r="F130" s="76">
        <f>VLOOKUP(B130,'[1]Luy ke T8 2020'!$B$38:$D$174,2,FALSE)</f>
        <v>6</v>
      </c>
    </row>
    <row r="131" spans="1:6" ht="18" customHeight="1">
      <c r="A131" s="124">
        <v>94</v>
      </c>
      <c r="B131" s="82" t="s">
        <v>146</v>
      </c>
      <c r="C131" s="83">
        <v>3</v>
      </c>
      <c r="D131" s="84">
        <v>1.25</v>
      </c>
      <c r="E131" s="76">
        <f t="shared" si="6"/>
        <v>3.1652240785911266E-4</v>
      </c>
      <c r="F131" s="76">
        <f>VLOOKUP(B131,'[1]Luy ke T8 2020'!$B$38:$D$174,2,FALSE)</f>
        <v>2</v>
      </c>
    </row>
    <row r="132" spans="1:6" ht="18" customHeight="1">
      <c r="A132" s="124">
        <v>95</v>
      </c>
      <c r="B132" s="82" t="s">
        <v>241</v>
      </c>
      <c r="C132" s="83">
        <v>5</v>
      </c>
      <c r="D132" s="84">
        <v>1.2</v>
      </c>
      <c r="E132" s="76">
        <f t="shared" si="6"/>
        <v>3.0386151154474813E-4</v>
      </c>
      <c r="F132" s="76">
        <f>VLOOKUP(B132,'[1]Luy ke T8 2020'!$B$38:$D$174,2,FALSE)</f>
        <v>5</v>
      </c>
    </row>
    <row r="133" spans="1:6" ht="18" customHeight="1">
      <c r="A133" s="124">
        <v>96</v>
      </c>
      <c r="B133" s="82" t="s">
        <v>242</v>
      </c>
      <c r="C133" s="83">
        <v>1</v>
      </c>
      <c r="D133" s="84">
        <v>1.192979</v>
      </c>
      <c r="E133" s="76">
        <f t="shared" si="6"/>
        <v>3.020836684842851E-4</v>
      </c>
      <c r="F133" s="76">
        <f>VLOOKUP(B133,'[1]Luy ke T8 2020'!$B$38:$D$174,2,FALSE)</f>
        <v>1</v>
      </c>
    </row>
    <row r="134" spans="1:6" ht="18" customHeight="1">
      <c r="A134" s="124">
        <v>97</v>
      </c>
      <c r="B134" s="82" t="s">
        <v>243</v>
      </c>
      <c r="C134" s="83">
        <v>3</v>
      </c>
      <c r="D134" s="84">
        <v>1.1000000000000001</v>
      </c>
      <c r="E134" s="76">
        <f t="shared" si="6"/>
        <v>2.7853971891601917E-4</v>
      </c>
      <c r="F134" s="76">
        <f>VLOOKUP(B134,'[1]Luy ke T8 2020'!$B$38:$D$174,2,FALSE)</f>
        <v>3</v>
      </c>
    </row>
    <row r="135" spans="1:6" ht="18" customHeight="1">
      <c r="A135" s="124">
        <v>98</v>
      </c>
      <c r="B135" s="82" t="s">
        <v>132</v>
      </c>
      <c r="C135" s="83">
        <v>3</v>
      </c>
      <c r="D135" s="84">
        <v>1.07</v>
      </c>
      <c r="E135" s="76">
        <f t="shared" si="6"/>
        <v>2.7094318112740046E-4</v>
      </c>
      <c r="F135" s="76">
        <f>VLOOKUP(B135,'[1]Luy ke T8 2020'!$B$38:$D$174,2,FALSE)</f>
        <v>2</v>
      </c>
    </row>
    <row r="136" spans="1:6" ht="18" customHeight="1">
      <c r="A136" s="124">
        <v>99</v>
      </c>
      <c r="B136" s="82" t="s">
        <v>244</v>
      </c>
      <c r="C136" s="83">
        <v>2</v>
      </c>
      <c r="D136" s="84">
        <v>1.0149999999999999</v>
      </c>
      <c r="E136" s="76">
        <f t="shared" si="6"/>
        <v>2.5701619518159945E-4</v>
      </c>
      <c r="F136" s="76">
        <f>VLOOKUP(B136,'[1]Luy ke T8 2020'!$B$38:$D$174,2,FALSE)</f>
        <v>2</v>
      </c>
    </row>
    <row r="137" spans="1:6" ht="18" customHeight="1">
      <c r="A137" s="124">
        <v>100</v>
      </c>
      <c r="B137" s="82" t="s">
        <v>123</v>
      </c>
      <c r="C137" s="83">
        <v>3</v>
      </c>
      <c r="D137" s="84">
        <v>0.94928699999999999</v>
      </c>
      <c r="E137" s="76">
        <f t="shared" si="6"/>
        <v>2.4037648559148276E-4</v>
      </c>
      <c r="F137" s="76">
        <f>VLOOKUP(B137,'[1]Luy ke T8 2020'!$B$38:$D$174,2,FALSE)</f>
        <v>3</v>
      </c>
    </row>
    <row r="138" spans="1:6" ht="18" customHeight="1">
      <c r="A138" s="124">
        <v>101</v>
      </c>
      <c r="B138" s="82" t="s">
        <v>133</v>
      </c>
      <c r="C138" s="83">
        <v>15</v>
      </c>
      <c r="D138" s="84">
        <v>0.82768799999999998</v>
      </c>
      <c r="E138" s="76">
        <f t="shared" si="6"/>
        <v>2.0958543897287458E-4</v>
      </c>
      <c r="F138" s="76">
        <f>VLOOKUP(B138,'[1]Luy ke T8 2020'!$B$38:$D$174,2,FALSE)</f>
        <v>15</v>
      </c>
    </row>
    <row r="139" spans="1:6" ht="18" customHeight="1">
      <c r="A139" s="124">
        <v>102</v>
      </c>
      <c r="B139" s="82" t="s">
        <v>245</v>
      </c>
      <c r="C139" s="83">
        <v>1</v>
      </c>
      <c r="D139" s="84">
        <v>0.8</v>
      </c>
      <c r="F139" s="76">
        <f>VLOOKUP(B139,'[1]Luy ke T8 2020'!$B$38:$D$174,2,FALSE)</f>
        <v>1</v>
      </c>
    </row>
    <row r="140" spans="1:6" ht="18" customHeight="1">
      <c r="A140" s="124">
        <v>103</v>
      </c>
      <c r="B140" s="82" t="s">
        <v>246</v>
      </c>
      <c r="C140" s="83">
        <v>5</v>
      </c>
      <c r="D140" s="84">
        <v>0.63900000000000001</v>
      </c>
      <c r="F140" s="76">
        <f>VLOOKUP(B140,'[1]Luy ke T8 2020'!$B$38:$D$174,2,FALSE)</f>
        <v>5</v>
      </c>
    </row>
    <row r="141" spans="1:6" ht="18" customHeight="1">
      <c r="A141" s="124">
        <v>104</v>
      </c>
      <c r="B141" s="82" t="s">
        <v>281</v>
      </c>
      <c r="C141" s="83">
        <v>1</v>
      </c>
      <c r="D141" s="84">
        <v>0.6</v>
      </c>
      <c r="E141" s="76">
        <f t="shared" ref="E141:E146" si="7">D141/$D$28*100</f>
        <v>1.5193075577237406E-4</v>
      </c>
      <c r="F141" s="76">
        <f>VLOOKUP(B141,'[1]Luy ke T8 2020'!$B$38:$D$174,2,FALSE)</f>
        <v>1</v>
      </c>
    </row>
    <row r="142" spans="1:6" ht="18" customHeight="1">
      <c r="A142" s="124">
        <v>105</v>
      </c>
      <c r="B142" s="82" t="s">
        <v>117</v>
      </c>
      <c r="C142" s="83">
        <v>5</v>
      </c>
      <c r="D142" s="84">
        <v>0.53370700000000004</v>
      </c>
      <c r="E142" s="76">
        <f t="shared" si="7"/>
        <v>1.3514417978501076E-4</v>
      </c>
      <c r="F142" s="76">
        <f>VLOOKUP(B142,'[1]Luy ke T8 2020'!$B$38:$D$174,2,FALSE)</f>
        <v>3</v>
      </c>
    </row>
    <row r="143" spans="1:6" ht="18" customHeight="1">
      <c r="A143" s="124">
        <v>106</v>
      </c>
      <c r="B143" s="82" t="s">
        <v>128</v>
      </c>
      <c r="C143" s="83">
        <v>16</v>
      </c>
      <c r="D143" s="84">
        <v>0.51615200000000006</v>
      </c>
      <c r="E143" s="76">
        <f t="shared" si="7"/>
        <v>1.3069893908903738E-4</v>
      </c>
      <c r="F143" s="76">
        <f>VLOOKUP(B143,'[1]Luy ke T8 2020'!$B$38:$D$174,2,FALSE)</f>
        <v>17</v>
      </c>
    </row>
    <row r="144" spans="1:6" ht="18" customHeight="1">
      <c r="A144" s="124">
        <v>107</v>
      </c>
      <c r="B144" s="82" t="s">
        <v>134</v>
      </c>
      <c r="C144" s="83">
        <v>2</v>
      </c>
      <c r="D144" s="84">
        <v>0.50714300000000001</v>
      </c>
      <c r="E144" s="76">
        <f t="shared" si="7"/>
        <v>1.284176987911152E-4</v>
      </c>
      <c r="F144" s="76">
        <f>VLOOKUP(B144,'[1]Luy ke T8 2020'!$B$38:$D$174,2,FALSE)</f>
        <v>2</v>
      </c>
    </row>
    <row r="145" spans="1:6" ht="18" customHeight="1">
      <c r="A145" s="124">
        <v>108</v>
      </c>
      <c r="B145" s="82" t="s">
        <v>247</v>
      </c>
      <c r="C145" s="83">
        <v>1</v>
      </c>
      <c r="D145" s="84">
        <v>0.5</v>
      </c>
      <c r="E145" s="76">
        <f t="shared" si="7"/>
        <v>1.2660896314364506E-4</v>
      </c>
      <c r="F145" s="76">
        <f>VLOOKUP(B145,'[1]Luy ke T8 2020'!$B$38:$D$174,2,FALSE)</f>
        <v>1</v>
      </c>
    </row>
    <row r="146" spans="1:6" ht="18" customHeight="1">
      <c r="A146" s="124">
        <v>109</v>
      </c>
      <c r="B146" s="82" t="s">
        <v>91</v>
      </c>
      <c r="C146" s="83">
        <v>4</v>
      </c>
      <c r="D146" s="84">
        <v>0.43879200000000002</v>
      </c>
      <c r="E146" s="76">
        <f t="shared" si="7"/>
        <v>1.111100003114526E-4</v>
      </c>
      <c r="F146" s="76">
        <f>VLOOKUP(B146,'[1]Luy ke T8 2020'!$B$38:$D$174,2,FALSE)</f>
        <v>4</v>
      </c>
    </row>
    <row r="147" spans="1:6" ht="18" customHeight="1">
      <c r="A147" s="124">
        <v>110</v>
      </c>
      <c r="B147" s="82" t="s">
        <v>129</v>
      </c>
      <c r="C147" s="83">
        <v>2</v>
      </c>
      <c r="D147" s="84">
        <v>0.32</v>
      </c>
      <c r="F147" s="76">
        <f>VLOOKUP(B147,'[1]Luy ke T8 2020'!$B$38:$D$174,2,FALSE)</f>
        <v>2</v>
      </c>
    </row>
    <row r="148" spans="1:6" ht="18" customHeight="1">
      <c r="A148" s="124">
        <v>111</v>
      </c>
      <c r="B148" s="82" t="s">
        <v>137</v>
      </c>
      <c r="C148" s="83">
        <v>4</v>
      </c>
      <c r="D148" s="84">
        <v>0.31545499999999999</v>
      </c>
      <c r="E148" s="76">
        <f>D148/$D$28*100</f>
        <v>7.9878860936957098E-5</v>
      </c>
      <c r="F148" s="76">
        <f>VLOOKUP(B148,'[1]Luy ke T8 2020'!$B$38:$D$174,2,FALSE)</f>
        <v>4</v>
      </c>
    </row>
    <row r="149" spans="1:6" ht="18" customHeight="1">
      <c r="A149" s="124">
        <v>112</v>
      </c>
      <c r="B149" s="82" t="s">
        <v>248</v>
      </c>
      <c r="C149" s="83">
        <v>3</v>
      </c>
      <c r="D149" s="84">
        <v>0.31282900000000002</v>
      </c>
      <c r="E149" s="76">
        <f>D149/$D$28*100</f>
        <v>7.9213910662526686E-5</v>
      </c>
      <c r="F149" s="76">
        <f>VLOOKUP(B149,'[1]Luy ke T8 2020'!$B$38:$D$174,2,FALSE)</f>
        <v>3</v>
      </c>
    </row>
    <row r="150" spans="1:6" ht="18" customHeight="1">
      <c r="A150" s="124">
        <v>113</v>
      </c>
      <c r="B150" s="82" t="s">
        <v>139</v>
      </c>
      <c r="C150" s="83">
        <v>4</v>
      </c>
      <c r="D150" s="84">
        <v>0.29499999999999998</v>
      </c>
      <c r="F150" s="76">
        <f>VLOOKUP(B150,'[1]Luy ke T8 2020'!$B$38:$D$174,2,FALSE)</f>
        <v>3</v>
      </c>
    </row>
    <row r="151" spans="1:6" ht="18" customHeight="1">
      <c r="A151" s="124">
        <v>114</v>
      </c>
      <c r="B151" s="82" t="s">
        <v>249</v>
      </c>
      <c r="C151" s="83">
        <v>6</v>
      </c>
      <c r="D151" s="84">
        <v>0.28499999999999998</v>
      </c>
      <c r="E151" s="76">
        <f t="shared" ref="E151:E159" si="8">D151/$D$28*100</f>
        <v>7.2167108991877686E-5</v>
      </c>
      <c r="F151" s="76">
        <f>VLOOKUP(B151,'[1]Luy ke T8 2020'!$B$38:$D$174,2,FALSE)</f>
        <v>4</v>
      </c>
    </row>
    <row r="152" spans="1:6" ht="18" customHeight="1">
      <c r="A152" s="124">
        <v>115</v>
      </c>
      <c r="B152" s="82" t="s">
        <v>250</v>
      </c>
      <c r="C152" s="83">
        <v>1</v>
      </c>
      <c r="D152" s="84">
        <v>0.22500000000000001</v>
      </c>
      <c r="E152" s="76">
        <f t="shared" si="8"/>
        <v>5.6974033414640277E-5</v>
      </c>
      <c r="F152" s="76">
        <f>VLOOKUP(B152,'[1]Luy ke T8 2020'!$B$38:$D$174,2,FALSE)</f>
        <v>1</v>
      </c>
    </row>
    <row r="153" spans="1:6" ht="18" customHeight="1">
      <c r="A153" s="124">
        <v>116</v>
      </c>
      <c r="B153" s="82" t="s">
        <v>251</v>
      </c>
      <c r="C153" s="83">
        <v>1</v>
      </c>
      <c r="D153" s="84">
        <v>0.21</v>
      </c>
      <c r="E153" s="76">
        <f t="shared" si="8"/>
        <v>5.3175764520330918E-5</v>
      </c>
      <c r="F153" s="76">
        <f>VLOOKUP(B153,'[1]Luy ke T8 2020'!$B$38:$D$174,2,FALSE)</f>
        <v>1</v>
      </c>
    </row>
    <row r="154" spans="1:6" ht="18" customHeight="1">
      <c r="A154" s="124">
        <v>117</v>
      </c>
      <c r="B154" s="82" t="s">
        <v>264</v>
      </c>
      <c r="C154" s="83">
        <v>4</v>
      </c>
      <c r="D154" s="84">
        <v>0.197795</v>
      </c>
      <c r="E154" s="76">
        <f t="shared" si="8"/>
        <v>5.0085239729994542E-5</v>
      </c>
      <c r="F154" s="76">
        <f>VLOOKUP(B154,'[1]Luy ke T8 2020'!$B$38:$D$174,2,FALSE)</f>
        <v>4</v>
      </c>
    </row>
    <row r="155" spans="1:6" ht="18" customHeight="1">
      <c r="A155" s="124">
        <v>118</v>
      </c>
      <c r="B155" s="82" t="s">
        <v>252</v>
      </c>
      <c r="C155" s="83">
        <v>3</v>
      </c>
      <c r="D155" s="84">
        <v>0.17199999999999999</v>
      </c>
      <c r="E155" s="76">
        <f t="shared" si="8"/>
        <v>4.3553483321413898E-5</v>
      </c>
      <c r="F155" s="76">
        <f>VLOOKUP(B155,'[1]Luy ke T8 2020'!$B$38:$D$174,2,FALSE)</f>
        <v>3</v>
      </c>
    </row>
    <row r="156" spans="1:6" ht="18" customHeight="1">
      <c r="A156" s="124">
        <v>119</v>
      </c>
      <c r="B156" s="82" t="s">
        <v>253</v>
      </c>
      <c r="C156" s="83">
        <v>2</v>
      </c>
      <c r="D156" s="84">
        <v>0.17185700000000001</v>
      </c>
      <c r="E156" s="76">
        <f t="shared" si="8"/>
        <v>4.3517273157954823E-5</v>
      </c>
      <c r="F156" s="76">
        <f>VLOOKUP(B156,'[1]Luy ke T8 2020'!$B$38:$D$174,2,FALSE)</f>
        <v>2</v>
      </c>
    </row>
    <row r="157" spans="1:6" ht="18" customHeight="1">
      <c r="A157" s="124">
        <v>120</v>
      </c>
      <c r="B157" s="82" t="s">
        <v>145</v>
      </c>
      <c r="C157" s="83">
        <v>4</v>
      </c>
      <c r="D157" s="84">
        <v>0.17081199999999999</v>
      </c>
      <c r="E157" s="76">
        <f t="shared" si="8"/>
        <v>4.3252660424984596E-5</v>
      </c>
      <c r="F157" s="76">
        <f>VLOOKUP(B157,'[1]Luy ke T8 2020'!$B$38:$D$174,2,FALSE)</f>
        <v>4</v>
      </c>
    </row>
    <row r="158" spans="1:6" ht="18" customHeight="1">
      <c r="A158" s="124">
        <v>121</v>
      </c>
      <c r="B158" s="82" t="s">
        <v>254</v>
      </c>
      <c r="C158" s="83">
        <v>5</v>
      </c>
      <c r="D158" s="84">
        <v>0.15781999999999999</v>
      </c>
      <c r="E158" s="76">
        <f t="shared" si="8"/>
        <v>3.9962853126660124E-5</v>
      </c>
      <c r="F158" s="76">
        <f>VLOOKUP(B158,'[1]Luy ke T8 2020'!$B$38:$D$174,2,FALSE)</f>
        <v>3</v>
      </c>
    </row>
    <row r="159" spans="1:6" ht="18" customHeight="1">
      <c r="A159" s="124">
        <v>122</v>
      </c>
      <c r="B159" s="82" t="s">
        <v>255</v>
      </c>
      <c r="C159" s="83">
        <v>2</v>
      </c>
      <c r="D159" s="84">
        <v>0.14291799999999999</v>
      </c>
      <c r="E159" s="76">
        <f t="shared" si="8"/>
        <v>3.6189399589126926E-5</v>
      </c>
      <c r="F159" s="76">
        <f>VLOOKUP(B159,'[1]Luy ke T8 2020'!$B$38:$D$174,2,FALSE)</f>
        <v>1</v>
      </c>
    </row>
    <row r="160" spans="1:6" ht="18" customHeight="1">
      <c r="A160" s="124">
        <v>123</v>
      </c>
      <c r="B160" s="82" t="s">
        <v>258</v>
      </c>
      <c r="C160" s="83">
        <v>2</v>
      </c>
      <c r="D160" s="84">
        <v>0.129</v>
      </c>
      <c r="F160" s="76">
        <f>VLOOKUP(B160,'[1]Luy ke T8 2020'!$B$38:$D$174,2,FALSE)</f>
        <v>2</v>
      </c>
    </row>
    <row r="161" spans="1:8" ht="18" customHeight="1">
      <c r="A161" s="124">
        <v>124</v>
      </c>
      <c r="B161" s="82" t="s">
        <v>135</v>
      </c>
      <c r="C161" s="83">
        <v>2</v>
      </c>
      <c r="D161" s="84">
        <v>0.115</v>
      </c>
      <c r="E161" s="76">
        <f>D161/$D$28*100</f>
        <v>2.9120061523038365E-5</v>
      </c>
      <c r="F161" s="76">
        <f>VLOOKUP(B161,'[1]Luy ke T8 2020'!$B$38:$D$174,2,FALSE)</f>
        <v>2</v>
      </c>
    </row>
    <row r="162" spans="1:8" ht="18" customHeight="1">
      <c r="A162" s="124">
        <v>125</v>
      </c>
      <c r="B162" s="82" t="s">
        <v>142</v>
      </c>
      <c r="C162" s="83">
        <v>3</v>
      </c>
      <c r="D162" s="84">
        <v>0.1089</v>
      </c>
      <c r="E162" s="76">
        <f>D162/$D$28*100</f>
        <v>2.7575432172685896E-5</v>
      </c>
      <c r="F162" s="76">
        <f>VLOOKUP(B162,'[1]Luy ke T8 2020'!$B$38:$D$174,2,FALSE)</f>
        <v>4</v>
      </c>
    </row>
    <row r="163" spans="1:8" ht="18" customHeight="1">
      <c r="A163" s="124">
        <v>126</v>
      </c>
      <c r="B163" s="82" t="s">
        <v>256</v>
      </c>
      <c r="C163" s="83">
        <v>1</v>
      </c>
      <c r="D163" s="84">
        <v>0.1</v>
      </c>
      <c r="F163" s="76">
        <f>VLOOKUP(B163,'[1]Luy ke T8 2020'!$B$38:$D$174,2,FALSE)</f>
        <v>1</v>
      </c>
    </row>
    <row r="164" spans="1:8" ht="18" customHeight="1">
      <c r="A164" s="124">
        <v>127</v>
      </c>
      <c r="B164" s="82" t="s">
        <v>257</v>
      </c>
      <c r="C164" s="83">
        <v>1</v>
      </c>
      <c r="D164" s="84">
        <v>0.1</v>
      </c>
      <c r="F164" s="76">
        <f>VLOOKUP(B164,'[1]Luy ke T8 2020'!$B$38:$D$174,2,FALSE)</f>
        <v>1</v>
      </c>
    </row>
    <row r="165" spans="1:8" ht="18" customHeight="1">
      <c r="A165" s="124">
        <v>128</v>
      </c>
      <c r="B165" s="82" t="s">
        <v>126</v>
      </c>
      <c r="C165" s="83">
        <v>5</v>
      </c>
      <c r="D165" s="84">
        <v>8.3500000000000005E-2</v>
      </c>
      <c r="E165" s="76">
        <f>D165/$D$28*100</f>
        <v>2.1143696844988726E-5</v>
      </c>
      <c r="F165" s="76">
        <f>VLOOKUP(B165,'[1]Luy ke T8 2020'!$B$38:$D$174,2,FALSE)</f>
        <v>5</v>
      </c>
    </row>
    <row r="166" spans="1:8" ht="18" customHeight="1">
      <c r="A166" s="124">
        <v>129</v>
      </c>
      <c r="B166" s="82" t="s">
        <v>259</v>
      </c>
      <c r="C166" s="83">
        <v>4</v>
      </c>
      <c r="D166" s="84">
        <v>8.1382999999999997E-2</v>
      </c>
      <c r="F166" s="76">
        <f>VLOOKUP(B166,'[1]Luy ke T8 2020'!$B$38:$D$174,2,FALSE)</f>
        <v>4</v>
      </c>
    </row>
    <row r="167" spans="1:8" ht="18" customHeight="1">
      <c r="A167" s="124">
        <v>130</v>
      </c>
      <c r="B167" s="82" t="s">
        <v>260</v>
      </c>
      <c r="C167" s="83">
        <v>1</v>
      </c>
      <c r="D167" s="84">
        <v>7.0935999999999999E-2</v>
      </c>
      <c r="F167" s="76">
        <f>VLOOKUP(B167,'[1]Luy ke T8 2020'!$B$38:$D$174,2,FALSE)</f>
        <v>1</v>
      </c>
    </row>
    <row r="168" spans="1:8" ht="18" customHeight="1">
      <c r="A168" s="124">
        <v>131</v>
      </c>
      <c r="B168" s="82" t="s">
        <v>124</v>
      </c>
      <c r="C168" s="83">
        <v>3</v>
      </c>
      <c r="D168" s="84">
        <v>0.06</v>
      </c>
      <c r="F168" s="76">
        <f>VLOOKUP(B168,'[1]Luy ke T8 2020'!$B$38:$D$174,2,FALSE)</f>
        <v>2</v>
      </c>
    </row>
    <row r="169" spans="1:8" ht="18" customHeight="1">
      <c r="A169" s="124">
        <v>132</v>
      </c>
      <c r="B169" s="82" t="s">
        <v>261</v>
      </c>
      <c r="C169" s="83">
        <v>2</v>
      </c>
      <c r="D169" s="84">
        <v>3.9399999999999998E-2</v>
      </c>
      <c r="F169" s="76">
        <f>VLOOKUP(B169,'[1]Luy ke T8 2020'!$B$38:$D$174,2,FALSE)</f>
        <v>2</v>
      </c>
    </row>
    <row r="170" spans="1:8" ht="18" customHeight="1">
      <c r="A170" s="124">
        <v>133</v>
      </c>
      <c r="B170" s="82" t="s">
        <v>262</v>
      </c>
      <c r="C170" s="83">
        <v>1</v>
      </c>
      <c r="D170" s="84">
        <v>3.3184999999999999E-2</v>
      </c>
      <c r="F170" s="76">
        <f>VLOOKUP(B170,'[1]Luy ke T8 2020'!$B$38:$D$174,2,FALSE)</f>
        <v>1</v>
      </c>
    </row>
    <row r="171" spans="1:8" ht="18" customHeight="1">
      <c r="A171" s="124">
        <v>134</v>
      </c>
      <c r="B171" s="82" t="s">
        <v>284</v>
      </c>
      <c r="C171" s="83">
        <v>1</v>
      </c>
      <c r="D171" s="84">
        <v>2.4464E-2</v>
      </c>
      <c r="F171" s="76" t="e">
        <f>VLOOKUP(B171,'[1]Luy ke T8 2020'!$B$38:$D$174,2,FALSE)</f>
        <v>#N/A</v>
      </c>
    </row>
    <row r="172" spans="1:8" ht="18" customHeight="1">
      <c r="A172" s="124">
        <v>135</v>
      </c>
      <c r="B172" s="82" t="s">
        <v>263</v>
      </c>
      <c r="C172" s="83">
        <v>1</v>
      </c>
      <c r="D172" s="84">
        <v>0.02</v>
      </c>
      <c r="F172" s="76">
        <f>VLOOKUP(B172,'[1]Luy ke T8 2020'!$B$38:$D$174,2,FALSE)</f>
        <v>1</v>
      </c>
    </row>
    <row r="173" spans="1:8" ht="18" customHeight="1">
      <c r="A173" s="124">
        <v>136</v>
      </c>
      <c r="B173" s="82" t="s">
        <v>283</v>
      </c>
      <c r="C173" s="83">
        <v>2</v>
      </c>
      <c r="D173" s="84">
        <v>1.4999999999999999E-2</v>
      </c>
      <c r="E173" s="76">
        <f>D173/$D$28*100</f>
        <v>3.7982688943093514E-6</v>
      </c>
      <c r="F173" s="76" t="e">
        <f>VLOOKUP(B173,'[1]Luy ke T8 2020'!$B$38:$D$174,2,FALSE)</f>
        <v>#N/A</v>
      </c>
    </row>
    <row r="174" spans="1:8" ht="18" customHeight="1">
      <c r="A174" s="124">
        <v>137</v>
      </c>
      <c r="B174" s="82" t="s">
        <v>265</v>
      </c>
      <c r="C174" s="83">
        <v>1</v>
      </c>
      <c r="D174" s="84">
        <v>1.2305999999999999E-2</v>
      </c>
    </row>
    <row r="175" spans="1:8" ht="18" customHeight="1">
      <c r="A175" s="124">
        <v>138</v>
      </c>
      <c r="B175" s="82" t="s">
        <v>282</v>
      </c>
      <c r="C175" s="83">
        <v>1</v>
      </c>
      <c r="D175" s="84">
        <v>0.01</v>
      </c>
      <c r="F175" s="76">
        <f>VLOOKUP(B175,'[1]Luy ke T8 2020'!$B$38:$D$174,2,FALSE)</f>
        <v>1</v>
      </c>
      <c r="H175" s="76">
        <f>125-74</f>
        <v>51</v>
      </c>
    </row>
    <row r="176" spans="1:8" ht="18" customHeight="1">
      <c r="A176" s="124">
        <v>139</v>
      </c>
      <c r="B176" s="82" t="s">
        <v>143</v>
      </c>
      <c r="C176" s="83">
        <v>1</v>
      </c>
      <c r="D176" s="84">
        <v>0.01</v>
      </c>
    </row>
    <row r="177" spans="1:12" ht="18" customHeight="1">
      <c r="A177" s="124">
        <v>140</v>
      </c>
      <c r="B177" s="82" t="s">
        <v>105</v>
      </c>
      <c r="C177" s="83">
        <v>1</v>
      </c>
      <c r="D177" s="84">
        <v>0.01</v>
      </c>
      <c r="H177" s="76">
        <f>125-47</f>
        <v>78</v>
      </c>
    </row>
    <row r="178" spans="1:12" ht="18" customHeight="1">
      <c r="A178" s="148" t="s">
        <v>209</v>
      </c>
      <c r="B178" s="148"/>
      <c r="C178" s="86">
        <f>SUM(C38:C177)</f>
        <v>33463</v>
      </c>
      <c r="D178" s="87">
        <f>SUM(D38:D177)</f>
        <v>394916.74806049996</v>
      </c>
      <c r="E178" s="76">
        <f t="shared" ref="E178:E188" si="9">D178/$D$28*100</f>
        <v>100</v>
      </c>
      <c r="F178" s="76" t="e">
        <f>VLOOKUP(B178,'[1]Luy ke T8 2020'!$B$38:$D$174,2,FALSE)</f>
        <v>#N/A</v>
      </c>
    </row>
    <row r="179" spans="1:12" ht="15" customHeight="1">
      <c r="A179" s="88"/>
      <c r="B179" s="88"/>
      <c r="C179" s="89"/>
      <c r="D179" s="90"/>
      <c r="E179" s="76">
        <f t="shared" si="9"/>
        <v>0</v>
      </c>
      <c r="F179" s="76" t="e">
        <f>VLOOKUP(B179,'[1]Luy ke T8 2020'!$B$38:$D$174,2,FALSE)</f>
        <v>#N/A</v>
      </c>
    </row>
    <row r="180" spans="1:12" ht="15.75" customHeight="1">
      <c r="A180" s="149" t="s">
        <v>266</v>
      </c>
      <c r="B180" s="149"/>
      <c r="C180" s="149"/>
      <c r="D180" s="149"/>
      <c r="E180" s="76">
        <f t="shared" si="9"/>
        <v>0</v>
      </c>
      <c r="F180" s="76" t="e">
        <f>VLOOKUP(B180,'[1]Luy ke T8 2020'!$B$38:$D$174,2,FALSE)</f>
        <v>#N/A</v>
      </c>
    </row>
    <row r="181" spans="1:12" ht="15.75" customHeight="1">
      <c r="A181" s="149" t="str">
        <f>A6</f>
        <v>(Lũy kế các dự án còn hiệu lực đến ngày 20/04/2021)</v>
      </c>
      <c r="B181" s="149"/>
      <c r="C181" s="149"/>
      <c r="D181" s="149"/>
      <c r="E181" s="76">
        <f t="shared" si="9"/>
        <v>0</v>
      </c>
      <c r="F181" s="76" t="e">
        <f>VLOOKUP(B181,'[1]Luy ke T8 2020'!$B$38:$D$174,2,FALSE)</f>
        <v>#N/A</v>
      </c>
      <c r="J181" s="76">
        <f>74+47</f>
        <v>121</v>
      </c>
    </row>
    <row r="182" spans="1:12" ht="19.5" customHeight="1">
      <c r="E182" s="76">
        <f t="shared" si="9"/>
        <v>0</v>
      </c>
      <c r="F182" s="76" t="e">
        <f>VLOOKUP(B182,'[1]Luy ke T8 2020'!$B$38:$D$174,2,FALSE)</f>
        <v>#N/A</v>
      </c>
      <c r="J182" s="76">
        <f>74+43</f>
        <v>117</v>
      </c>
    </row>
    <row r="183" spans="1:12" ht="47.25">
      <c r="A183" s="78" t="s">
        <v>204</v>
      </c>
      <c r="B183" s="79" t="s">
        <v>267</v>
      </c>
      <c r="C183" s="80" t="s">
        <v>206</v>
      </c>
      <c r="D183" s="81" t="s">
        <v>212</v>
      </c>
      <c r="E183" s="76" t="e">
        <f t="shared" si="9"/>
        <v>#VALUE!</v>
      </c>
      <c r="F183" s="76" t="e">
        <f>VLOOKUP(B183,'[1]Luy ke T8 2020'!$B$38:$D$174,2,FALSE)</f>
        <v>#N/A</v>
      </c>
      <c r="I183" s="76">
        <f>50.3+74</f>
        <v>124.3</v>
      </c>
      <c r="J183" s="76">
        <f>121-74</f>
        <v>47</v>
      </c>
      <c r="L183" s="76">
        <f>125-74</f>
        <v>51</v>
      </c>
    </row>
    <row r="184" spans="1:12" ht="19.5" customHeight="1">
      <c r="A184" s="124">
        <v>1</v>
      </c>
      <c r="B184" s="82" t="s">
        <v>149</v>
      </c>
      <c r="C184" s="83">
        <v>10029</v>
      </c>
      <c r="D184" s="84">
        <v>48943.887438490005</v>
      </c>
      <c r="E184" s="76">
        <f t="shared" si="9"/>
        <v>12.393469681612986</v>
      </c>
      <c r="F184" s="76" t="e">
        <f>VLOOKUP(B184,'[1]Luy ke T8 2020'!$B$38:$D$174,2,FALSE)</f>
        <v>#N/A</v>
      </c>
    </row>
    <row r="185" spans="1:12" ht="19.5" customHeight="1">
      <c r="A185" s="124">
        <v>2</v>
      </c>
      <c r="B185" s="82" t="s">
        <v>151</v>
      </c>
      <c r="C185" s="83">
        <v>6496</v>
      </c>
      <c r="D185" s="84">
        <v>36363.89570904</v>
      </c>
      <c r="E185" s="76">
        <f t="shared" si="9"/>
        <v>9.2079902631703963</v>
      </c>
      <c r="F185" s="76" t="e">
        <f>VLOOKUP(B185,'[1]Luy ke T8 2020'!$B$38:$D$174,2,FALSE)</f>
        <v>#N/A</v>
      </c>
      <c r="J185" s="76">
        <f>125-74</f>
        <v>51</v>
      </c>
    </row>
    <row r="186" spans="1:12" ht="19.5" customHeight="1">
      <c r="A186" s="124">
        <v>3</v>
      </c>
      <c r="B186" s="82" t="s">
        <v>152</v>
      </c>
      <c r="C186" s="83">
        <v>3962</v>
      </c>
      <c r="D186" s="84">
        <v>35877.631725339998</v>
      </c>
      <c r="E186" s="76">
        <f t="shared" si="9"/>
        <v>9.0848595055896855</v>
      </c>
      <c r="F186" s="76" t="e">
        <f>VLOOKUP(B186,'[1]Luy ke T8 2020'!$B$38:$D$174,2,FALSE)</f>
        <v>#N/A</v>
      </c>
    </row>
    <row r="187" spans="1:12" ht="19.5" customHeight="1">
      <c r="A187" s="124">
        <v>4</v>
      </c>
      <c r="B187" s="82" t="s">
        <v>153</v>
      </c>
      <c r="C187" s="83">
        <v>501</v>
      </c>
      <c r="D187" s="84">
        <v>32792.396623699999</v>
      </c>
      <c r="E187" s="76">
        <f t="shared" si="9"/>
        <v>8.303622671043648</v>
      </c>
      <c r="F187" s="76" t="e">
        <f>VLOOKUP(B187,'[1]Luy ke T8 2020'!$B$38:$D$174,2,FALSE)</f>
        <v>#N/A</v>
      </c>
    </row>
    <row r="188" spans="1:12" ht="19.5" customHeight="1">
      <c r="A188" s="124">
        <v>5</v>
      </c>
      <c r="B188" s="82" t="s">
        <v>154</v>
      </c>
      <c r="C188" s="83">
        <v>1753</v>
      </c>
      <c r="D188" s="84">
        <v>32040.217040740001</v>
      </c>
      <c r="E188" s="76">
        <f t="shared" si="9"/>
        <v>8.1131573168508773</v>
      </c>
      <c r="F188" s="76" t="e">
        <f>VLOOKUP(B188,'[1]Luy ke T8 2020'!$B$38:$D$174,2,FALSE)</f>
        <v>#N/A</v>
      </c>
    </row>
    <row r="189" spans="1:12" ht="19.5" customHeight="1">
      <c r="A189" s="124">
        <v>6</v>
      </c>
      <c r="B189" s="82" t="s">
        <v>155</v>
      </c>
      <c r="C189" s="83">
        <v>862</v>
      </c>
      <c r="D189" s="84">
        <v>21290.219924000001</v>
      </c>
      <c r="F189" s="76" t="e">
        <f>VLOOKUP(B189,'[1]Luy ke T8 2020'!$B$38:$D$174,2,FALSE)</f>
        <v>#N/A</v>
      </c>
    </row>
    <row r="190" spans="1:12" ht="19.5" customHeight="1">
      <c r="A190" s="124">
        <v>7</v>
      </c>
      <c r="B190" s="82" t="s">
        <v>156</v>
      </c>
      <c r="C190" s="83">
        <v>1667</v>
      </c>
      <c r="D190" s="84">
        <v>20095.997594929999</v>
      </c>
      <c r="E190" s="76">
        <f>D190/$D$28*100</f>
        <v>5.0886668376625437</v>
      </c>
      <c r="F190" s="76" t="e">
        <f>VLOOKUP(B190,'[1]Luy ke T8 2020'!$B$38:$D$174,2,FALSE)</f>
        <v>#N/A</v>
      </c>
    </row>
    <row r="191" spans="1:12" ht="19.5" customHeight="1">
      <c r="A191" s="124">
        <v>8</v>
      </c>
      <c r="B191" s="82" t="s">
        <v>160</v>
      </c>
      <c r="C191" s="83">
        <v>161</v>
      </c>
      <c r="D191" s="84">
        <v>14545.38486</v>
      </c>
      <c r="F191" s="76" t="e">
        <f>VLOOKUP(B191,'[1]Luy ke T8 2020'!$B$38:$D$174,2,FALSE)</f>
        <v>#N/A</v>
      </c>
    </row>
    <row r="192" spans="1:12" ht="19.5" customHeight="1">
      <c r="A192" s="124">
        <v>9</v>
      </c>
      <c r="B192" s="82" t="s">
        <v>159</v>
      </c>
      <c r="C192" s="83">
        <v>1245</v>
      </c>
      <c r="D192" s="84">
        <v>11744.575633529999</v>
      </c>
      <c r="F192" s="76" t="e">
        <f>VLOOKUP(B192,'[1]Luy ke T8 2020'!$B$38:$D$174,2,FALSE)</f>
        <v>#N/A</v>
      </c>
    </row>
    <row r="193" spans="1:6" ht="19.5" customHeight="1">
      <c r="A193" s="124">
        <v>10</v>
      </c>
      <c r="B193" s="82" t="s">
        <v>192</v>
      </c>
      <c r="C193" s="83">
        <v>79</v>
      </c>
      <c r="D193" s="84">
        <v>11739.238461999999</v>
      </c>
      <c r="F193" s="76" t="e">
        <f>VLOOKUP(B193,'[1]Luy ke T8 2020'!$B$38:$D$174,2,FALSE)</f>
        <v>#N/A</v>
      </c>
    </row>
    <row r="194" spans="1:6" ht="19.5" customHeight="1">
      <c r="A194" s="124">
        <v>11</v>
      </c>
      <c r="B194" s="82" t="s">
        <v>163</v>
      </c>
      <c r="C194" s="83">
        <v>485</v>
      </c>
      <c r="D194" s="84">
        <v>8911.0349808299998</v>
      </c>
      <c r="E194" s="76">
        <f>D194/$D$28*100</f>
        <v>2.2564337989192746</v>
      </c>
      <c r="F194" s="76" t="e">
        <f>VLOOKUP(B194,'[1]Luy ke T8 2020'!$B$38:$D$174,2,FALSE)</f>
        <v>#N/A</v>
      </c>
    </row>
    <row r="195" spans="1:6" ht="19.5" customHeight="1">
      <c r="A195" s="124">
        <v>12</v>
      </c>
      <c r="B195" s="82" t="s">
        <v>171</v>
      </c>
      <c r="C195" s="83">
        <v>181</v>
      </c>
      <c r="D195" s="84">
        <v>8773.0701900000004</v>
      </c>
      <c r="F195" s="76" t="e">
        <f>VLOOKUP(B195,'[1]Luy ke T8 2020'!$B$38:$D$174,2,FALSE)</f>
        <v>#N/A</v>
      </c>
    </row>
    <row r="196" spans="1:6" ht="19.5" customHeight="1">
      <c r="A196" s="124">
        <v>13</v>
      </c>
      <c r="B196" s="82" t="s">
        <v>150</v>
      </c>
      <c r="C196" s="83">
        <v>345</v>
      </c>
      <c r="D196" s="84">
        <v>8101.4192121999995</v>
      </c>
      <c r="F196" s="76" t="e">
        <f>VLOOKUP(B196,'[1]Luy ke T8 2020'!$B$38:$D$174,2,FALSE)</f>
        <v>#N/A</v>
      </c>
    </row>
    <row r="197" spans="1:6" ht="19.5" customHeight="1">
      <c r="A197" s="124">
        <v>14</v>
      </c>
      <c r="B197" s="82" t="s">
        <v>161</v>
      </c>
      <c r="C197" s="83">
        <v>552</v>
      </c>
      <c r="D197" s="84">
        <v>7795.6292516700005</v>
      </c>
      <c r="F197" s="76" t="e">
        <f>VLOOKUP(B197,'[1]Luy ke T8 2020'!$B$38:$D$174,2,FALSE)</f>
        <v>#N/A</v>
      </c>
    </row>
    <row r="198" spans="1:6" ht="19.5" customHeight="1">
      <c r="A198" s="124">
        <v>15</v>
      </c>
      <c r="B198" s="82" t="s">
        <v>178</v>
      </c>
      <c r="C198" s="83">
        <v>148</v>
      </c>
      <c r="D198" s="84">
        <v>7344.1224792399998</v>
      </c>
      <c r="E198" s="76">
        <f>D198/$D$28*100</f>
        <v>1.8596634645930248</v>
      </c>
      <c r="F198" s="76" t="e">
        <f>VLOOKUP(B198,'[1]Luy ke T8 2020'!$B$38:$D$174,2,FALSE)</f>
        <v>#N/A</v>
      </c>
    </row>
    <row r="199" spans="1:6" ht="19.5" customHeight="1">
      <c r="A199" s="124">
        <v>16</v>
      </c>
      <c r="B199" s="82" t="s">
        <v>168</v>
      </c>
      <c r="C199" s="83">
        <v>225</v>
      </c>
      <c r="D199" s="84">
        <v>6067.5948870000002</v>
      </c>
      <c r="F199" s="76" t="e">
        <f>VLOOKUP(B199,'[1]Luy ke T8 2020'!$B$38:$D$174,2,FALSE)</f>
        <v>#N/A</v>
      </c>
    </row>
    <row r="200" spans="1:6" ht="19.5" customHeight="1">
      <c r="A200" s="124">
        <v>17</v>
      </c>
      <c r="B200" s="82" t="s">
        <v>162</v>
      </c>
      <c r="C200" s="83">
        <v>865</v>
      </c>
      <c r="D200" s="84">
        <v>5709.4446838000003</v>
      </c>
      <c r="E200" s="76">
        <f>D200/$D$28*100</f>
        <v>1.4457337430838288</v>
      </c>
      <c r="F200" s="76" t="e">
        <f>VLOOKUP(B200,'[1]Luy ke T8 2020'!$B$38:$D$174,2,FALSE)</f>
        <v>#N/A</v>
      </c>
    </row>
    <row r="201" spans="1:6" ht="19.5" customHeight="1">
      <c r="A201" s="124">
        <v>18</v>
      </c>
      <c r="B201" s="82" t="s">
        <v>157</v>
      </c>
      <c r="C201" s="83">
        <v>491</v>
      </c>
      <c r="D201" s="84">
        <v>5544.5966179999996</v>
      </c>
      <c r="F201" s="76" t="e">
        <f>VLOOKUP(B201,'[1]Luy ke T8 2020'!$B$38:$D$174,2,FALSE)</f>
        <v>#N/A</v>
      </c>
    </row>
    <row r="202" spans="1:6" ht="19.5" customHeight="1">
      <c r="A202" s="124">
        <v>19</v>
      </c>
      <c r="B202" s="82" t="s">
        <v>170</v>
      </c>
      <c r="C202" s="83">
        <v>458</v>
      </c>
      <c r="D202" s="84">
        <v>5329.7964717799996</v>
      </c>
      <c r="F202" s="76" t="e">
        <f>VLOOKUP(B202,'[1]Luy ke T8 2020'!$B$38:$D$174,2,FALSE)</f>
        <v>#N/A</v>
      </c>
    </row>
    <row r="203" spans="1:6" ht="19.5" customHeight="1">
      <c r="A203" s="124">
        <v>20</v>
      </c>
      <c r="B203" s="82" t="s">
        <v>183</v>
      </c>
      <c r="C203" s="83">
        <v>62</v>
      </c>
      <c r="D203" s="84">
        <v>4808.1487079999997</v>
      </c>
      <c r="F203" s="76" t="e">
        <f>VLOOKUP(B203,'[1]Luy ke T8 2020'!$B$38:$D$174,2,FALSE)</f>
        <v>#N/A</v>
      </c>
    </row>
    <row r="204" spans="1:6" ht="19.5" customHeight="1">
      <c r="A204" s="124">
        <v>21</v>
      </c>
      <c r="B204" s="82" t="s">
        <v>148</v>
      </c>
      <c r="C204" s="83">
        <v>13</v>
      </c>
      <c r="D204" s="84">
        <v>4551.0012889999998</v>
      </c>
      <c r="E204" s="85"/>
      <c r="F204" s="76" t="e">
        <f>VLOOKUP(B204,'[1]Luy ke T8 2020'!$B$38:$D$174,2,FALSE)</f>
        <v>#N/A</v>
      </c>
    </row>
    <row r="205" spans="1:6" ht="19.5" customHeight="1">
      <c r="A205" s="124">
        <v>22</v>
      </c>
      <c r="B205" s="82" t="s">
        <v>187</v>
      </c>
      <c r="C205" s="83">
        <v>118</v>
      </c>
      <c r="D205" s="84">
        <v>4389.3482309999999</v>
      </c>
      <c r="F205" s="76" t="e">
        <f>VLOOKUP(B205,'[1]Luy ke T8 2020'!$B$38:$D$174,2,FALSE)</f>
        <v>#N/A</v>
      </c>
    </row>
    <row r="206" spans="1:6" ht="19.5" customHeight="1">
      <c r="A206" s="124">
        <v>23</v>
      </c>
      <c r="B206" s="82" t="s">
        <v>158</v>
      </c>
      <c r="C206" s="83">
        <v>344</v>
      </c>
      <c r="D206" s="84">
        <v>4257.7089390000001</v>
      </c>
      <c r="F206" s="76" t="e">
        <f>VLOOKUP(B206,'[1]Luy ke T8 2020'!$B$38:$D$174,2,FALSE)</f>
        <v>#N/A</v>
      </c>
    </row>
    <row r="207" spans="1:6" ht="19.5" customHeight="1">
      <c r="A207" s="124">
        <v>24</v>
      </c>
      <c r="B207" s="82" t="s">
        <v>182</v>
      </c>
      <c r="C207" s="83">
        <v>120</v>
      </c>
      <c r="D207" s="84">
        <v>3872.6387730000001</v>
      </c>
      <c r="F207" s="76" t="e">
        <f>VLOOKUP(B207,'[1]Luy ke T8 2020'!$B$38:$D$174,2,FALSE)</f>
        <v>#N/A</v>
      </c>
    </row>
    <row r="208" spans="1:6" ht="19.5" customHeight="1">
      <c r="A208" s="124">
        <v>25</v>
      </c>
      <c r="B208" s="82" t="s">
        <v>175</v>
      </c>
      <c r="C208" s="83">
        <v>153</v>
      </c>
      <c r="D208" s="84">
        <v>3809.9202700000001</v>
      </c>
      <c r="F208" s="76" t="e">
        <f>VLOOKUP(B208,'[1]Luy ke T8 2020'!$B$38:$D$174,2,FALSE)</f>
        <v>#N/A</v>
      </c>
    </row>
    <row r="209" spans="1:6" ht="19.5" customHeight="1">
      <c r="A209" s="124">
        <v>26</v>
      </c>
      <c r="B209" s="82" t="s">
        <v>165</v>
      </c>
      <c r="C209" s="83">
        <v>122</v>
      </c>
      <c r="D209" s="84">
        <v>3605.2118869999999</v>
      </c>
      <c r="F209" s="76" t="e">
        <f>VLOOKUP(B209,'[1]Luy ke T8 2020'!$B$38:$D$174,2,FALSE)</f>
        <v>#N/A</v>
      </c>
    </row>
    <row r="210" spans="1:6" ht="19.5" customHeight="1">
      <c r="A210" s="124">
        <v>27</v>
      </c>
      <c r="B210" s="82" t="s">
        <v>164</v>
      </c>
      <c r="C210" s="83">
        <v>341</v>
      </c>
      <c r="D210" s="84">
        <v>3372.4062450000001</v>
      </c>
      <c r="F210" s="76" t="e">
        <f>VLOOKUP(B210,'[1]Luy ke T8 2020'!$B$38:$D$174,2,FALSE)</f>
        <v>#N/A</v>
      </c>
    </row>
    <row r="211" spans="1:6" ht="19.5" customHeight="1">
      <c r="A211" s="124">
        <v>28</v>
      </c>
      <c r="B211" s="82" t="s">
        <v>172</v>
      </c>
      <c r="C211" s="83">
        <v>42</v>
      </c>
      <c r="D211" s="84">
        <v>3332.3574010000002</v>
      </c>
      <c r="F211" s="76" t="e">
        <f>VLOOKUP(B211,'[1]Luy ke T8 2020'!$B$38:$D$174,2,FALSE)</f>
        <v>#N/A</v>
      </c>
    </row>
    <row r="212" spans="1:6" ht="19.5" customHeight="1">
      <c r="A212" s="124">
        <v>29</v>
      </c>
      <c r="B212" s="82" t="s">
        <v>268</v>
      </c>
      <c r="C212" s="83">
        <v>50</v>
      </c>
      <c r="D212" s="84">
        <v>2768.6918150000001</v>
      </c>
      <c r="F212" s="76" t="e">
        <f>VLOOKUP(B212,'[1]Luy ke T8 2020'!$B$38:$D$174,2,FALSE)</f>
        <v>#N/A</v>
      </c>
    </row>
    <row r="213" spans="1:6" ht="19.5" customHeight="1">
      <c r="A213" s="124">
        <v>30</v>
      </c>
      <c r="B213" s="82" t="s">
        <v>174</v>
      </c>
      <c r="C213" s="83">
        <v>127</v>
      </c>
      <c r="D213" s="84">
        <v>2748.2002400000001</v>
      </c>
      <c r="F213" s="76" t="e">
        <f>VLOOKUP(B213,'[1]Luy ke T8 2020'!$B$38:$D$174,2,FALSE)</f>
        <v>#N/A</v>
      </c>
    </row>
    <row r="214" spans="1:6" ht="19.5" customHeight="1">
      <c r="A214" s="124">
        <v>31</v>
      </c>
      <c r="B214" s="82" t="s">
        <v>181</v>
      </c>
      <c r="C214" s="83">
        <v>98</v>
      </c>
      <c r="D214" s="84">
        <v>2259.1267696</v>
      </c>
      <c r="F214" s="76" t="e">
        <f>VLOOKUP(B214,'[1]Luy ke T8 2020'!$B$38:$D$174,2,FALSE)</f>
        <v>#N/A</v>
      </c>
    </row>
    <row r="215" spans="1:6" ht="19.5" customHeight="1">
      <c r="A215" s="124">
        <v>32</v>
      </c>
      <c r="B215" s="82" t="s">
        <v>198</v>
      </c>
      <c r="C215" s="83">
        <v>82</v>
      </c>
      <c r="D215" s="84">
        <v>2045.954086</v>
      </c>
      <c r="F215" s="76" t="e">
        <f>VLOOKUP(B215,'[1]Luy ke T8 2020'!$B$38:$D$174,2,FALSE)</f>
        <v>#N/A</v>
      </c>
    </row>
    <row r="216" spans="1:6" ht="19.5" customHeight="1">
      <c r="A216" s="124">
        <v>33</v>
      </c>
      <c r="B216" s="82" t="s">
        <v>196</v>
      </c>
      <c r="C216" s="83">
        <v>52</v>
      </c>
      <c r="D216" s="84">
        <v>2034.850962</v>
      </c>
      <c r="F216" s="76" t="e">
        <f>VLOOKUP(B216,'[1]Luy ke T8 2020'!$B$38:$D$174,2,FALSE)</f>
        <v>#N/A</v>
      </c>
    </row>
    <row r="217" spans="1:6" ht="19.5" customHeight="1">
      <c r="A217" s="124">
        <v>34</v>
      </c>
      <c r="B217" s="82" t="s">
        <v>166</v>
      </c>
      <c r="C217" s="83">
        <v>60</v>
      </c>
      <c r="D217" s="84">
        <v>1985.6602949999999</v>
      </c>
      <c r="F217" s="76" t="e">
        <f>VLOOKUP(B217,'[1]Luy ke T8 2020'!$B$38:$D$174,2,FALSE)</f>
        <v>#N/A</v>
      </c>
    </row>
    <row r="218" spans="1:6" ht="19.5" customHeight="1">
      <c r="A218" s="124">
        <v>35</v>
      </c>
      <c r="B218" s="82" t="s">
        <v>169</v>
      </c>
      <c r="C218" s="83">
        <v>203</v>
      </c>
      <c r="D218" s="84">
        <v>1963.189787</v>
      </c>
      <c r="F218" s="76" t="e">
        <f>VLOOKUP(B218,'[1]Luy ke T8 2020'!$B$38:$D$174,2,FALSE)</f>
        <v>#N/A</v>
      </c>
    </row>
    <row r="219" spans="1:6" ht="19.5" customHeight="1">
      <c r="A219" s="124">
        <v>36</v>
      </c>
      <c r="B219" s="82" t="s">
        <v>194</v>
      </c>
      <c r="C219" s="83">
        <v>64</v>
      </c>
      <c r="D219" s="84">
        <v>1674.77094455</v>
      </c>
      <c r="F219" s="76" t="e">
        <f>VLOOKUP(B219,'[1]Luy ke T8 2020'!$B$38:$D$174,2,FALSE)</f>
        <v>#N/A</v>
      </c>
    </row>
    <row r="220" spans="1:6" ht="19.5" customHeight="1">
      <c r="A220" s="124">
        <v>37</v>
      </c>
      <c r="B220" s="82" t="s">
        <v>176</v>
      </c>
      <c r="C220" s="83">
        <v>52</v>
      </c>
      <c r="D220" s="84">
        <v>1552.3379809999999</v>
      </c>
      <c r="F220" s="76" t="e">
        <f>VLOOKUP(B220,'[1]Luy ke T8 2020'!$B$38:$D$174,2,FALSE)</f>
        <v>#N/A</v>
      </c>
    </row>
    <row r="221" spans="1:6" ht="19.5" customHeight="1">
      <c r="A221" s="124">
        <v>38</v>
      </c>
      <c r="B221" s="82" t="s">
        <v>177</v>
      </c>
      <c r="C221" s="83">
        <v>83</v>
      </c>
      <c r="D221" s="84">
        <v>1508.3559029999999</v>
      </c>
      <c r="F221" s="76" t="e">
        <f>VLOOKUP(B221,'[1]Luy ke T8 2020'!$B$38:$D$174,2,FALSE)</f>
        <v>#N/A</v>
      </c>
    </row>
    <row r="222" spans="1:6" ht="19.5" customHeight="1">
      <c r="A222" s="124">
        <v>39</v>
      </c>
      <c r="B222" s="82" t="s">
        <v>269</v>
      </c>
      <c r="C222" s="83">
        <v>24</v>
      </c>
      <c r="D222" s="84">
        <v>1116.2776690000001</v>
      </c>
      <c r="F222" s="76" t="e">
        <f>VLOOKUP(B222,'[1]Luy ke T8 2020'!$B$38:$D$174,2,FALSE)</f>
        <v>#N/A</v>
      </c>
    </row>
    <row r="223" spans="1:6" ht="19.5" customHeight="1">
      <c r="A223" s="124">
        <v>40</v>
      </c>
      <c r="B223" s="82" t="s">
        <v>180</v>
      </c>
      <c r="C223" s="83">
        <v>94</v>
      </c>
      <c r="D223" s="84">
        <v>1109.72928</v>
      </c>
      <c r="F223" s="76" t="e">
        <f>VLOOKUP(B223,'[1]Luy ke T8 2020'!$B$38:$D$174,2,FALSE)</f>
        <v>#N/A</v>
      </c>
    </row>
    <row r="224" spans="1:6" ht="19.5" customHeight="1">
      <c r="A224" s="124">
        <v>41</v>
      </c>
      <c r="B224" s="82" t="s">
        <v>173</v>
      </c>
      <c r="C224" s="83">
        <v>65</v>
      </c>
      <c r="D224" s="84">
        <v>834.42048524999996</v>
      </c>
      <c r="F224" s="76" t="e">
        <f>VLOOKUP(B224,'[1]Luy ke T8 2020'!$B$38:$D$174,2,FALSE)</f>
        <v>#N/A</v>
      </c>
    </row>
    <row r="225" spans="1:6" ht="19.5" customHeight="1">
      <c r="A225" s="124">
        <v>42</v>
      </c>
      <c r="B225" s="82" t="s">
        <v>167</v>
      </c>
      <c r="C225" s="83">
        <v>98</v>
      </c>
      <c r="D225" s="84">
        <v>834.23164499999996</v>
      </c>
      <c r="F225" s="76" t="e">
        <f>VLOOKUP(B225,'[1]Luy ke T8 2020'!$B$38:$D$174,2,FALSE)</f>
        <v>#N/A</v>
      </c>
    </row>
    <row r="226" spans="1:6" ht="19.5" customHeight="1">
      <c r="A226" s="124">
        <v>43</v>
      </c>
      <c r="B226" s="82" t="s">
        <v>179</v>
      </c>
      <c r="C226" s="83">
        <v>52</v>
      </c>
      <c r="D226" s="84">
        <v>723.141302</v>
      </c>
      <c r="F226" s="76" t="e">
        <f>VLOOKUP(B226,'[1]Luy ke T8 2020'!$B$38:$D$174,2,FALSE)</f>
        <v>#N/A</v>
      </c>
    </row>
    <row r="227" spans="1:6" ht="19.5" customHeight="1">
      <c r="A227" s="124">
        <v>44</v>
      </c>
      <c r="B227" s="82" t="s">
        <v>186</v>
      </c>
      <c r="C227" s="83">
        <v>23</v>
      </c>
      <c r="D227" s="84">
        <v>588.167641</v>
      </c>
      <c r="F227" s="76" t="e">
        <f>VLOOKUP(B227,'[1]Luy ke T8 2020'!$B$38:$D$174,2,FALSE)</f>
        <v>#N/A</v>
      </c>
    </row>
    <row r="228" spans="1:6" ht="19.5" customHeight="1">
      <c r="A228" s="124">
        <v>45</v>
      </c>
      <c r="B228" s="82" t="s">
        <v>202</v>
      </c>
      <c r="C228" s="83">
        <v>31</v>
      </c>
      <c r="D228" s="84">
        <v>578.70048099999997</v>
      </c>
      <c r="F228" s="76" t="e">
        <f>VLOOKUP(B228,'[1]Luy ke T8 2020'!$B$38:$D$174,2,FALSE)</f>
        <v>#N/A</v>
      </c>
    </row>
    <row r="229" spans="1:6" ht="19.5" customHeight="1">
      <c r="A229" s="124">
        <v>46</v>
      </c>
      <c r="B229" s="82" t="s">
        <v>188</v>
      </c>
      <c r="C229" s="83">
        <v>25</v>
      </c>
      <c r="D229" s="84">
        <v>524.07418199999995</v>
      </c>
      <c r="F229" s="76" t="e">
        <f>VLOOKUP(B229,'[1]Luy ke T8 2020'!$B$38:$D$174,2,FALSE)</f>
        <v>#N/A</v>
      </c>
    </row>
    <row r="230" spans="1:6" ht="19.5" customHeight="1">
      <c r="A230" s="124">
        <v>47</v>
      </c>
      <c r="B230" s="82" t="s">
        <v>184</v>
      </c>
      <c r="C230" s="83">
        <v>103</v>
      </c>
      <c r="D230" s="84">
        <v>515.12473199999999</v>
      </c>
      <c r="F230" s="76" t="e">
        <f>VLOOKUP(B230,'[1]Luy ke T8 2020'!$B$38:$D$174,2,FALSE)</f>
        <v>#N/A</v>
      </c>
    </row>
    <row r="231" spans="1:6" ht="19.5" customHeight="1">
      <c r="A231" s="124">
        <v>48</v>
      </c>
      <c r="B231" s="82" t="s">
        <v>189</v>
      </c>
      <c r="C231" s="83">
        <v>29</v>
      </c>
      <c r="D231" s="84">
        <v>410.96942000000001</v>
      </c>
      <c r="F231" s="76" t="e">
        <f>VLOOKUP(B231,'[1]Luy ke T8 2020'!$B$38:$D$174,2,FALSE)</f>
        <v>#N/A</v>
      </c>
    </row>
    <row r="232" spans="1:6" ht="19.5" customHeight="1">
      <c r="A232" s="124">
        <v>49</v>
      </c>
      <c r="B232" s="82" t="s">
        <v>270</v>
      </c>
      <c r="C232" s="83">
        <v>18</v>
      </c>
      <c r="D232" s="84">
        <v>309.336838</v>
      </c>
      <c r="F232" s="76" t="e">
        <f>VLOOKUP(B232,'[1]Luy ke T8 2020'!$B$38:$D$174,2,FALSE)</f>
        <v>#N/A</v>
      </c>
    </row>
    <row r="233" spans="1:6" ht="19.5" customHeight="1">
      <c r="A233" s="124">
        <v>50</v>
      </c>
      <c r="B233" s="82" t="s">
        <v>190</v>
      </c>
      <c r="C233" s="83">
        <v>28</v>
      </c>
      <c r="D233" s="84">
        <v>281.937545</v>
      </c>
      <c r="F233" s="76" t="e">
        <f>VLOOKUP(B233,'[1]Luy ke T8 2020'!$B$38:$D$174,2,FALSE)</f>
        <v>#N/A</v>
      </c>
    </row>
    <row r="234" spans="1:6" ht="19.5" customHeight="1">
      <c r="A234" s="124">
        <v>51</v>
      </c>
      <c r="B234" s="82" t="s">
        <v>200</v>
      </c>
      <c r="C234" s="83">
        <v>42</v>
      </c>
      <c r="D234" s="84">
        <v>238.21245999999999</v>
      </c>
      <c r="F234" s="76" t="e">
        <f>VLOOKUP(B234,'[1]Luy ke T8 2020'!$B$38:$D$174,2,FALSE)</f>
        <v>#N/A</v>
      </c>
    </row>
    <row r="235" spans="1:6" ht="19.5" customHeight="1">
      <c r="A235" s="124">
        <v>52</v>
      </c>
      <c r="B235" s="82" t="s">
        <v>193</v>
      </c>
      <c r="C235" s="83">
        <v>14</v>
      </c>
      <c r="D235" s="84">
        <v>228.77584300000001</v>
      </c>
      <c r="F235" s="76" t="e">
        <f>VLOOKUP(B235,'[1]Luy ke T8 2020'!$B$38:$D$174,2,FALSE)</f>
        <v>#N/A</v>
      </c>
    </row>
    <row r="236" spans="1:6" ht="19.5" customHeight="1">
      <c r="A236" s="124">
        <v>53</v>
      </c>
      <c r="B236" s="82" t="s">
        <v>195</v>
      </c>
      <c r="C236" s="83">
        <v>17</v>
      </c>
      <c r="D236" s="84">
        <v>217.59839500000001</v>
      </c>
      <c r="F236" s="76" t="e">
        <f>VLOOKUP(B236,'[1]Luy ke T8 2020'!$B$38:$D$174,2,FALSE)</f>
        <v>#N/A</v>
      </c>
    </row>
    <row r="237" spans="1:6" ht="19.5" customHeight="1">
      <c r="A237" s="124">
        <v>54</v>
      </c>
      <c r="B237" s="82" t="s">
        <v>272</v>
      </c>
      <c r="C237" s="83">
        <v>24</v>
      </c>
      <c r="D237" s="84">
        <v>206.05146099999999</v>
      </c>
      <c r="F237" s="76" t="e">
        <f>VLOOKUP(B237,'[1]Luy ke T8 2020'!$B$38:$D$174,2,FALSE)</f>
        <v>#N/A</v>
      </c>
    </row>
    <row r="238" spans="1:6" ht="19.5" customHeight="1">
      <c r="A238" s="124">
        <v>55</v>
      </c>
      <c r="B238" s="82" t="s">
        <v>185</v>
      </c>
      <c r="C238" s="83">
        <v>19</v>
      </c>
      <c r="D238" s="84">
        <v>192.116739</v>
      </c>
      <c r="F238" s="76" t="e">
        <f>VLOOKUP(B238,'[1]Luy ke T8 2020'!$B$38:$D$174,2,FALSE)</f>
        <v>#N/A</v>
      </c>
    </row>
    <row r="239" spans="1:6" ht="19.5" customHeight="1">
      <c r="A239" s="124">
        <v>56</v>
      </c>
      <c r="B239" s="82" t="s">
        <v>201</v>
      </c>
      <c r="C239" s="83">
        <v>11</v>
      </c>
      <c r="D239" s="84">
        <v>156.95495199999999</v>
      </c>
      <c r="F239" s="76" t="e">
        <f>VLOOKUP(B239,'[1]Luy ke T8 2020'!$B$38:$D$174,2,FALSE)</f>
        <v>#N/A</v>
      </c>
    </row>
    <row r="240" spans="1:6" ht="19.5" customHeight="1">
      <c r="A240" s="124">
        <v>57</v>
      </c>
      <c r="B240" s="82" t="s">
        <v>271</v>
      </c>
      <c r="C240" s="83">
        <v>10</v>
      </c>
      <c r="D240" s="84">
        <v>135.72999999999999</v>
      </c>
      <c r="F240" s="76" t="e">
        <f>VLOOKUP(B240,'[1]Luy ke T8 2020'!$B$38:$D$174,2,FALSE)</f>
        <v>#N/A</v>
      </c>
    </row>
    <row r="241" spans="1:6" ht="19.5" customHeight="1">
      <c r="A241" s="124">
        <v>58</v>
      </c>
      <c r="B241" s="82" t="s">
        <v>197</v>
      </c>
      <c r="C241" s="83">
        <v>9</v>
      </c>
      <c r="D241" s="84">
        <v>93.857697000000002</v>
      </c>
      <c r="E241" s="76">
        <f>D241/$D$28*100</f>
        <v>2.376645140044081E-2</v>
      </c>
      <c r="F241" s="76" t="e">
        <f>VLOOKUP(B241,'[1]Luy ke T8 2020'!$B$38:$D$174,2,FALSE)</f>
        <v>#N/A</v>
      </c>
    </row>
    <row r="242" spans="1:6" ht="19.5" customHeight="1">
      <c r="A242" s="124">
        <v>59</v>
      </c>
      <c r="B242" s="82" t="s">
        <v>199</v>
      </c>
      <c r="C242" s="83">
        <v>17</v>
      </c>
      <c r="D242" s="84">
        <v>36.424999999999997</v>
      </c>
      <c r="E242" s="76">
        <f>D242/$D$28*100</f>
        <v>9.2234629650145422E-3</v>
      </c>
      <c r="F242" s="76" t="e">
        <f>VLOOKUP(B242,'[1]Luy ke T8 2020'!$B$38:$D$174,2,FALSE)</f>
        <v>#N/A</v>
      </c>
    </row>
    <row r="243" spans="1:6" ht="19.5" customHeight="1">
      <c r="A243" s="124">
        <v>60</v>
      </c>
      <c r="B243" s="82" t="s">
        <v>191</v>
      </c>
      <c r="C243" s="83">
        <v>7</v>
      </c>
      <c r="D243" s="84">
        <v>19.886030000000002</v>
      </c>
      <c r="F243" s="76" t="e">
        <f>VLOOKUP(B243,'[1]Luy ke T8 2020'!$B$38:$D$174,2,FALSE)</f>
        <v>#N/A</v>
      </c>
    </row>
    <row r="244" spans="1:6" ht="19.5" customHeight="1">
      <c r="A244" s="124">
        <v>61</v>
      </c>
      <c r="B244" s="82" t="s">
        <v>273</v>
      </c>
      <c r="C244" s="83">
        <v>4</v>
      </c>
      <c r="D244" s="84">
        <v>6.34695681</v>
      </c>
      <c r="E244" s="76">
        <f>D244/$D$28*100</f>
        <v>1.607163241663194E-3</v>
      </c>
      <c r="F244" s="76" t="e">
        <f>VLOOKUP(B244,'[1]Luy ke T8 2020'!$B$38:$D$174,2,FALSE)</f>
        <v>#N/A</v>
      </c>
    </row>
    <row r="245" spans="1:6" ht="19.5" customHeight="1">
      <c r="A245" s="124">
        <v>62</v>
      </c>
      <c r="B245" s="82" t="s">
        <v>274</v>
      </c>
      <c r="C245" s="83">
        <v>6</v>
      </c>
      <c r="D245" s="84">
        <v>4.1469940000000003</v>
      </c>
      <c r="F245" s="76" t="e">
        <f>VLOOKUP(B245,'[1]Luy ke T8 2020'!$B$38:$D$174,2,FALSE)</f>
        <v>#N/A</v>
      </c>
    </row>
    <row r="246" spans="1:6" ht="19.5" customHeight="1">
      <c r="A246" s="124">
        <v>63</v>
      </c>
      <c r="B246" s="82" t="s">
        <v>275</v>
      </c>
      <c r="C246" s="83">
        <v>1</v>
      </c>
      <c r="D246" s="84">
        <v>3</v>
      </c>
      <c r="F246" s="76" t="e">
        <f>VLOOKUP(B246,'[1]Luy ke T8 2020'!$B$38:$D$174,2,FALSE)</f>
        <v>#N/A</v>
      </c>
    </row>
    <row r="247" spans="1:6" ht="19.5" customHeight="1">
      <c r="A247" s="124">
        <v>64</v>
      </c>
      <c r="B247" s="82" t="s">
        <v>276</v>
      </c>
      <c r="C247" s="83">
        <v>1</v>
      </c>
      <c r="D247" s="84">
        <v>1.5</v>
      </c>
      <c r="F247" s="76" t="e">
        <f>VLOOKUP(B247,'[1]Luy ke T8 2020'!$B$38:$D$174,2,FALSE)</f>
        <v>#N/A</v>
      </c>
    </row>
    <row r="248" spans="1:6" ht="19.5" customHeight="1">
      <c r="A248" s="148" t="s">
        <v>209</v>
      </c>
      <c r="B248" s="148"/>
      <c r="C248" s="86">
        <f>SUM(C184:C247)</f>
        <v>33463</v>
      </c>
      <c r="D248" s="87">
        <f>SUM(D184:D247)</f>
        <v>394916.7480604999</v>
      </c>
    </row>
    <row r="249" spans="1:6" ht="15" customHeight="1"/>
    <row r="250" spans="1:6" ht="26.25" customHeight="1"/>
    <row r="251" spans="1:6" ht="15.75" customHeight="1"/>
  </sheetData>
  <sortState ref="B9:D27">
    <sortCondition descending="1" ref="D9:D27"/>
  </sortState>
  <mergeCells count="11">
    <mergeCell ref="A1:D1"/>
    <mergeCell ref="A178:B178"/>
    <mergeCell ref="A180:D180"/>
    <mergeCell ref="A181:D181"/>
    <mergeCell ref="A248:B248"/>
    <mergeCell ref="A3:B3"/>
    <mergeCell ref="A5:D5"/>
    <mergeCell ref="A6:D6"/>
    <mergeCell ref="A28:B28"/>
    <mergeCell ref="A34:D34"/>
    <mergeCell ref="A35:D35"/>
  </mergeCells>
  <conditionalFormatting sqref="B1:B1048576">
    <cfRule type="duplicateValues" dxfId="0" priority="1"/>
  </conditionalFormatting>
  <pageMargins left="0.7" right="0.45" top="0.5" bottom="0.5" header="0.3" footer="0.3"/>
  <pageSetup paperSize="9" fitToHeight="0" orientation="portrait" r:id="rId1"/>
  <rowBreaks count="2" manualBreakCount="2">
    <brk id="33" max="3" man="1"/>
    <brk id="17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thang 4</vt:lpstr>
      <vt:lpstr>Thang 4 2021</vt:lpstr>
      <vt:lpstr>Luy ke T04 2021</vt:lpstr>
      <vt:lpstr>'Luy ke T04 2021'!Print_Area</vt:lpstr>
      <vt:lpstr>'thang 4'!Print_Area</vt:lpstr>
      <vt:lpstr>'Thang 4 2021'!Print_Area</vt:lpstr>
      <vt:lpstr>'Luy ke T04 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cp:lastPrinted>2021-04-22T10:14:43Z</cp:lastPrinted>
  <dcterms:created xsi:type="dcterms:W3CDTF">2020-03-20T08:58:11Z</dcterms:created>
  <dcterms:modified xsi:type="dcterms:W3CDTF">2021-04-23T04:04:08Z</dcterms:modified>
</cp:coreProperties>
</file>